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349" i="1" l="1"/>
  <c r="T351" i="1" s="1"/>
  <c r="T353" i="1" s="1"/>
  <c r="S349" i="1"/>
  <c r="S351" i="1" s="1"/>
  <c r="S353" i="1" s="1"/>
  <c r="R349" i="1"/>
  <c r="R351" i="1" s="1"/>
  <c r="R353" i="1" s="1"/>
  <c r="Q349" i="1"/>
  <c r="Q351" i="1" s="1"/>
  <c r="Q353" i="1" s="1"/>
  <c r="P349" i="1"/>
  <c r="P351" i="1" s="1"/>
  <c r="P353" i="1" s="1"/>
  <c r="O349" i="1"/>
  <c r="O351" i="1" s="1"/>
  <c r="O353" i="1" s="1"/>
  <c r="N349" i="1"/>
  <c r="N351" i="1" s="1"/>
  <c r="N353" i="1" s="1"/>
  <c r="M349" i="1"/>
  <c r="M351" i="1" s="1"/>
  <c r="M353" i="1" s="1"/>
  <c r="L349" i="1"/>
  <c r="L351" i="1" s="1"/>
  <c r="L353" i="1" s="1"/>
  <c r="K349" i="1"/>
  <c r="K351" i="1" s="1"/>
  <c r="K353" i="1" s="1"/>
  <c r="J349" i="1"/>
  <c r="J351" i="1" s="1"/>
  <c r="J353" i="1" s="1"/>
  <c r="I349" i="1"/>
  <c r="I351" i="1" s="1"/>
  <c r="I353" i="1" s="1"/>
  <c r="H349" i="1"/>
  <c r="H351" i="1" s="1"/>
  <c r="H353" i="1" s="1"/>
  <c r="G349" i="1"/>
  <c r="G351" i="1" s="1"/>
  <c r="G353" i="1" s="1"/>
  <c r="F349" i="1"/>
  <c r="F351" i="1" s="1"/>
  <c r="F353" i="1" s="1"/>
  <c r="E349" i="1"/>
  <c r="T344" i="1"/>
  <c r="T345" i="1" s="1"/>
  <c r="S344" i="1"/>
  <c r="S345" i="1" s="1"/>
  <c r="R344" i="1"/>
  <c r="R345" i="1" s="1"/>
  <c r="Q344" i="1"/>
  <c r="Q345" i="1" s="1"/>
  <c r="P344" i="1"/>
  <c r="P345" i="1" s="1"/>
  <c r="O344" i="1"/>
  <c r="O345" i="1" s="1"/>
  <c r="N344" i="1"/>
  <c r="N345" i="1" s="1"/>
  <c r="M344" i="1"/>
  <c r="M345" i="1" s="1"/>
  <c r="L344" i="1"/>
  <c r="L345" i="1" s="1"/>
  <c r="K344" i="1"/>
  <c r="K345" i="1" s="1"/>
  <c r="J344" i="1"/>
  <c r="J345" i="1" s="1"/>
  <c r="I344" i="1"/>
  <c r="I345" i="1" s="1"/>
  <c r="H344" i="1"/>
  <c r="H345" i="1" s="1"/>
  <c r="G344" i="1"/>
  <c r="G345" i="1" s="1"/>
  <c r="F344" i="1"/>
  <c r="F345" i="1" s="1"/>
  <c r="E34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T311" i="1"/>
  <c r="T312" i="1" s="1"/>
  <c r="S311" i="1"/>
  <c r="S312" i="1" s="1"/>
  <c r="R311" i="1"/>
  <c r="R312" i="1" s="1"/>
  <c r="Q311" i="1"/>
  <c r="Q312" i="1" s="1"/>
  <c r="P311" i="1"/>
  <c r="P312" i="1" s="1"/>
  <c r="O311" i="1"/>
  <c r="O312" i="1" s="1"/>
  <c r="N311" i="1"/>
  <c r="N312" i="1" s="1"/>
  <c r="M311" i="1"/>
  <c r="M312" i="1" s="1"/>
  <c r="L311" i="1"/>
  <c r="L312" i="1" s="1"/>
  <c r="K311" i="1"/>
  <c r="K312" i="1" s="1"/>
  <c r="J311" i="1"/>
  <c r="J312" i="1" s="1"/>
  <c r="I311" i="1"/>
  <c r="I312" i="1" s="1"/>
  <c r="H311" i="1"/>
  <c r="H312" i="1" s="1"/>
  <c r="G311" i="1"/>
  <c r="G312" i="1" s="1"/>
  <c r="F311" i="1"/>
  <c r="F312" i="1" s="1"/>
  <c r="E311" i="1"/>
  <c r="T301" i="1"/>
  <c r="T302" i="1" s="1"/>
  <c r="S301" i="1"/>
  <c r="S302" i="1" s="1"/>
  <c r="R301" i="1"/>
  <c r="R302" i="1" s="1"/>
  <c r="Q301" i="1"/>
  <c r="Q302" i="1" s="1"/>
  <c r="P301" i="1"/>
  <c r="P302" i="1" s="1"/>
  <c r="O301" i="1"/>
  <c r="O302" i="1" s="1"/>
  <c r="N301" i="1"/>
  <c r="N302" i="1" s="1"/>
  <c r="M301" i="1"/>
  <c r="M302" i="1" s="1"/>
  <c r="L301" i="1"/>
  <c r="L302" i="1" s="1"/>
  <c r="K301" i="1"/>
  <c r="K302" i="1" s="1"/>
  <c r="J301" i="1"/>
  <c r="J302" i="1" s="1"/>
  <c r="I301" i="1"/>
  <c r="I302" i="1" s="1"/>
  <c r="H301" i="1"/>
  <c r="H302" i="1" s="1"/>
  <c r="G301" i="1"/>
  <c r="G302" i="1" s="1"/>
  <c r="F301" i="1"/>
  <c r="F302" i="1" s="1"/>
  <c r="E301" i="1"/>
  <c r="T280" i="1"/>
  <c r="T282" i="1" s="1"/>
  <c r="T284" i="1" s="1"/>
  <c r="S280" i="1"/>
  <c r="S282" i="1" s="1"/>
  <c r="S284" i="1" s="1"/>
  <c r="R280" i="1"/>
  <c r="R282" i="1" s="1"/>
  <c r="R284" i="1" s="1"/>
  <c r="Q280" i="1"/>
  <c r="Q282" i="1" s="1"/>
  <c r="Q284" i="1" s="1"/>
  <c r="P280" i="1"/>
  <c r="P282" i="1" s="1"/>
  <c r="P284" i="1" s="1"/>
  <c r="O280" i="1"/>
  <c r="O282" i="1" s="1"/>
  <c r="O284" i="1" s="1"/>
  <c r="N280" i="1"/>
  <c r="N282" i="1" s="1"/>
  <c r="N284" i="1" s="1"/>
  <c r="M280" i="1"/>
  <c r="M282" i="1" s="1"/>
  <c r="M284" i="1" s="1"/>
  <c r="L280" i="1"/>
  <c r="L282" i="1" s="1"/>
  <c r="L284" i="1" s="1"/>
  <c r="K280" i="1"/>
  <c r="K282" i="1" s="1"/>
  <c r="K284" i="1" s="1"/>
  <c r="J280" i="1"/>
  <c r="J282" i="1" s="1"/>
  <c r="J284" i="1" s="1"/>
  <c r="I280" i="1"/>
  <c r="I282" i="1" s="1"/>
  <c r="I284" i="1" s="1"/>
  <c r="H280" i="1"/>
  <c r="H282" i="1" s="1"/>
  <c r="H284" i="1" s="1"/>
  <c r="G280" i="1"/>
  <c r="G282" i="1" s="1"/>
  <c r="G284" i="1" s="1"/>
  <c r="F280" i="1"/>
  <c r="F282" i="1" s="1"/>
  <c r="F284" i="1" s="1"/>
  <c r="E280" i="1"/>
  <c r="T275" i="1"/>
  <c r="T276" i="1" s="1"/>
  <c r="S275" i="1"/>
  <c r="S276" i="1" s="1"/>
  <c r="R275" i="1"/>
  <c r="R276" i="1" s="1"/>
  <c r="Q275" i="1"/>
  <c r="Q276" i="1" s="1"/>
  <c r="P275" i="1"/>
  <c r="P276" i="1" s="1"/>
  <c r="O275" i="1"/>
  <c r="O276" i="1" s="1"/>
  <c r="N275" i="1"/>
  <c r="N276" i="1" s="1"/>
  <c r="M275" i="1"/>
  <c r="M276" i="1" s="1"/>
  <c r="L275" i="1"/>
  <c r="L276" i="1" s="1"/>
  <c r="K275" i="1"/>
  <c r="K276" i="1" s="1"/>
  <c r="J275" i="1"/>
  <c r="J276" i="1" s="1"/>
  <c r="I275" i="1"/>
  <c r="I276" i="1" s="1"/>
  <c r="H275" i="1"/>
  <c r="H276" i="1" s="1"/>
  <c r="G275" i="1"/>
  <c r="G276" i="1" s="1"/>
  <c r="F275" i="1"/>
  <c r="F276" i="1" s="1"/>
  <c r="E275" i="1"/>
  <c r="T265" i="1"/>
  <c r="T266" i="1" s="1"/>
  <c r="S265" i="1"/>
  <c r="S266" i="1" s="1"/>
  <c r="R265" i="1"/>
  <c r="R266" i="1" s="1"/>
  <c r="Q265" i="1"/>
  <c r="Q266" i="1" s="1"/>
  <c r="P265" i="1"/>
  <c r="P266" i="1" s="1"/>
  <c r="O265" i="1"/>
  <c r="O266" i="1" s="1"/>
  <c r="N265" i="1"/>
  <c r="N266" i="1" s="1"/>
  <c r="M265" i="1"/>
  <c r="M266" i="1" s="1"/>
  <c r="L265" i="1"/>
  <c r="L266" i="1" s="1"/>
  <c r="K265" i="1"/>
  <c r="K266" i="1" s="1"/>
  <c r="J265" i="1"/>
  <c r="J266" i="1" s="1"/>
  <c r="I265" i="1"/>
  <c r="I266" i="1" s="1"/>
  <c r="H265" i="1"/>
  <c r="H266" i="1" s="1"/>
  <c r="G265" i="1"/>
  <c r="G266" i="1" s="1"/>
  <c r="F265" i="1"/>
  <c r="F266" i="1" s="1"/>
  <c r="E265" i="1"/>
  <c r="T246" i="1"/>
  <c r="T248" i="1" s="1"/>
  <c r="T250" i="1" s="1"/>
  <c r="S246" i="1"/>
  <c r="S248" i="1" s="1"/>
  <c r="S250" i="1" s="1"/>
  <c r="R246" i="1"/>
  <c r="R248" i="1" s="1"/>
  <c r="R250" i="1" s="1"/>
  <c r="Q246" i="1"/>
  <c r="Q248" i="1" s="1"/>
  <c r="Q250" i="1" s="1"/>
  <c r="P246" i="1"/>
  <c r="P248" i="1" s="1"/>
  <c r="P250" i="1" s="1"/>
  <c r="O246" i="1"/>
  <c r="O248" i="1" s="1"/>
  <c r="O250" i="1" s="1"/>
  <c r="N246" i="1"/>
  <c r="N248" i="1" s="1"/>
  <c r="N250" i="1" s="1"/>
  <c r="M246" i="1"/>
  <c r="M248" i="1" s="1"/>
  <c r="M250" i="1" s="1"/>
  <c r="L246" i="1"/>
  <c r="L248" i="1" s="1"/>
  <c r="L250" i="1" s="1"/>
  <c r="K246" i="1"/>
  <c r="K248" i="1" s="1"/>
  <c r="K250" i="1" s="1"/>
  <c r="J246" i="1"/>
  <c r="J248" i="1" s="1"/>
  <c r="J250" i="1" s="1"/>
  <c r="I246" i="1"/>
  <c r="I248" i="1" s="1"/>
  <c r="I250" i="1" s="1"/>
  <c r="H246" i="1"/>
  <c r="H248" i="1" s="1"/>
  <c r="H250" i="1" s="1"/>
  <c r="G246" i="1"/>
  <c r="G248" i="1" s="1"/>
  <c r="G250" i="1" s="1"/>
  <c r="F246" i="1"/>
  <c r="F248" i="1" s="1"/>
  <c r="F250" i="1" s="1"/>
  <c r="E246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F242" i="1" s="1"/>
  <c r="E241" i="1"/>
  <c r="T231" i="1"/>
  <c r="T232" i="1" s="1"/>
  <c r="S231" i="1"/>
  <c r="S232" i="1" s="1"/>
  <c r="R231" i="1"/>
  <c r="R232" i="1" s="1"/>
  <c r="Q231" i="1"/>
  <c r="Q232" i="1" s="1"/>
  <c r="P231" i="1"/>
  <c r="P232" i="1" s="1"/>
  <c r="O231" i="1"/>
  <c r="O232" i="1" s="1"/>
  <c r="N231" i="1"/>
  <c r="N232" i="1" s="1"/>
  <c r="M231" i="1"/>
  <c r="M232" i="1" s="1"/>
  <c r="L231" i="1"/>
  <c r="L232" i="1" s="1"/>
  <c r="K231" i="1"/>
  <c r="K232" i="1" s="1"/>
  <c r="J231" i="1"/>
  <c r="J232" i="1" s="1"/>
  <c r="I231" i="1"/>
  <c r="I232" i="1" s="1"/>
  <c r="H231" i="1"/>
  <c r="H232" i="1" s="1"/>
  <c r="G231" i="1"/>
  <c r="G232" i="1" s="1"/>
  <c r="F231" i="1"/>
  <c r="F232" i="1" s="1"/>
  <c r="E231" i="1"/>
  <c r="T212" i="1"/>
  <c r="T360" i="1" s="1"/>
  <c r="T362" i="1" s="1"/>
  <c r="S212" i="1"/>
  <c r="S360" i="1" s="1"/>
  <c r="S362" i="1" s="1"/>
  <c r="R212" i="1"/>
  <c r="R360" i="1" s="1"/>
  <c r="R362" i="1" s="1"/>
  <c r="Q212" i="1"/>
  <c r="Q360" i="1" s="1"/>
  <c r="Q362" i="1" s="1"/>
  <c r="P212" i="1"/>
  <c r="P360" i="1" s="1"/>
  <c r="P362" i="1" s="1"/>
  <c r="O212" i="1"/>
  <c r="O360" i="1" s="1"/>
  <c r="O362" i="1" s="1"/>
  <c r="N212" i="1"/>
  <c r="N360" i="1" s="1"/>
  <c r="N362" i="1" s="1"/>
  <c r="M212" i="1"/>
  <c r="M360" i="1" s="1"/>
  <c r="M362" i="1" s="1"/>
  <c r="L212" i="1"/>
  <c r="L360" i="1" s="1"/>
  <c r="L362" i="1" s="1"/>
  <c r="K212" i="1"/>
  <c r="K360" i="1" s="1"/>
  <c r="K362" i="1" s="1"/>
  <c r="J212" i="1"/>
  <c r="J360" i="1" s="1"/>
  <c r="J362" i="1" s="1"/>
  <c r="I212" i="1"/>
  <c r="I360" i="1" s="1"/>
  <c r="I362" i="1" s="1"/>
  <c r="H212" i="1"/>
  <c r="H360" i="1" s="1"/>
  <c r="H362" i="1" s="1"/>
  <c r="G212" i="1"/>
  <c r="G360" i="1" s="1"/>
  <c r="G362" i="1" s="1"/>
  <c r="F212" i="1"/>
  <c r="F360" i="1" s="1"/>
  <c r="F362" i="1" s="1"/>
  <c r="E212" i="1"/>
  <c r="T207" i="1"/>
  <c r="T208" i="1" s="1"/>
  <c r="S207" i="1"/>
  <c r="S208" i="1" s="1"/>
  <c r="R207" i="1"/>
  <c r="R208" i="1" s="1"/>
  <c r="Q207" i="1"/>
  <c r="Q208" i="1" s="1"/>
  <c r="P207" i="1"/>
  <c r="P208" i="1" s="1"/>
  <c r="O207" i="1"/>
  <c r="O208" i="1" s="1"/>
  <c r="N207" i="1"/>
  <c r="N208" i="1" s="1"/>
  <c r="M207" i="1"/>
  <c r="M208" i="1" s="1"/>
  <c r="L207" i="1"/>
  <c r="L208" i="1" s="1"/>
  <c r="K207" i="1"/>
  <c r="K208" i="1" s="1"/>
  <c r="J207" i="1"/>
  <c r="J208" i="1" s="1"/>
  <c r="I207" i="1"/>
  <c r="I208" i="1" s="1"/>
  <c r="H207" i="1"/>
  <c r="H208" i="1" s="1"/>
  <c r="G207" i="1"/>
  <c r="G208" i="1" s="1"/>
  <c r="F207" i="1"/>
  <c r="F208" i="1" s="1"/>
  <c r="E207" i="1"/>
  <c r="T196" i="1"/>
  <c r="T354" i="1" s="1"/>
  <c r="S196" i="1"/>
  <c r="S354" i="1" s="1"/>
  <c r="R196" i="1"/>
  <c r="R354" i="1" s="1"/>
  <c r="Q196" i="1"/>
  <c r="Q354" i="1" s="1"/>
  <c r="P196" i="1"/>
  <c r="P354" i="1" s="1"/>
  <c r="O196" i="1"/>
  <c r="O354" i="1" s="1"/>
  <c r="N196" i="1"/>
  <c r="N354" i="1" s="1"/>
  <c r="M196" i="1"/>
  <c r="M354" i="1" s="1"/>
  <c r="L196" i="1"/>
  <c r="L354" i="1" s="1"/>
  <c r="K196" i="1"/>
  <c r="K354" i="1" s="1"/>
  <c r="J196" i="1"/>
  <c r="J354" i="1" s="1"/>
  <c r="I196" i="1"/>
  <c r="I354" i="1" s="1"/>
  <c r="H196" i="1"/>
  <c r="H354" i="1" s="1"/>
  <c r="G196" i="1"/>
  <c r="G354" i="1" s="1"/>
  <c r="F196" i="1"/>
  <c r="F354" i="1" s="1"/>
  <c r="E196" i="1"/>
  <c r="T166" i="1"/>
  <c r="T168" i="1" s="1"/>
  <c r="T170" i="1" s="1"/>
  <c r="S166" i="1"/>
  <c r="S168" i="1" s="1"/>
  <c r="S170" i="1" s="1"/>
  <c r="R166" i="1"/>
  <c r="R168" i="1" s="1"/>
  <c r="R170" i="1" s="1"/>
  <c r="Q166" i="1"/>
  <c r="Q168" i="1" s="1"/>
  <c r="Q170" i="1" s="1"/>
  <c r="P166" i="1"/>
  <c r="P168" i="1" s="1"/>
  <c r="P170" i="1" s="1"/>
  <c r="O166" i="1"/>
  <c r="O168" i="1" s="1"/>
  <c r="O170" i="1" s="1"/>
  <c r="N166" i="1"/>
  <c r="N168" i="1" s="1"/>
  <c r="N170" i="1" s="1"/>
  <c r="M166" i="1"/>
  <c r="M168" i="1" s="1"/>
  <c r="M170" i="1" s="1"/>
  <c r="L166" i="1"/>
  <c r="L168" i="1" s="1"/>
  <c r="L170" i="1" s="1"/>
  <c r="K166" i="1"/>
  <c r="K168" i="1" s="1"/>
  <c r="K170" i="1" s="1"/>
  <c r="J166" i="1"/>
  <c r="J168" i="1" s="1"/>
  <c r="J170" i="1" s="1"/>
  <c r="I166" i="1"/>
  <c r="I168" i="1" s="1"/>
  <c r="I170" i="1" s="1"/>
  <c r="H166" i="1"/>
  <c r="H168" i="1" s="1"/>
  <c r="H170" i="1" s="1"/>
  <c r="G166" i="1"/>
  <c r="G168" i="1" s="1"/>
  <c r="G170" i="1" s="1"/>
  <c r="F166" i="1"/>
  <c r="F168" i="1" s="1"/>
  <c r="F170" i="1" s="1"/>
  <c r="E166" i="1"/>
  <c r="T161" i="1"/>
  <c r="T162" i="1" s="1"/>
  <c r="S161" i="1"/>
  <c r="S162" i="1" s="1"/>
  <c r="R161" i="1"/>
  <c r="R162" i="1" s="1"/>
  <c r="Q161" i="1"/>
  <c r="Q162" i="1" s="1"/>
  <c r="P161" i="1"/>
  <c r="P162" i="1" s="1"/>
  <c r="O161" i="1"/>
  <c r="O162" i="1" s="1"/>
  <c r="N161" i="1"/>
  <c r="N162" i="1" s="1"/>
  <c r="M161" i="1"/>
  <c r="M162" i="1" s="1"/>
  <c r="L161" i="1"/>
  <c r="L162" i="1" s="1"/>
  <c r="K161" i="1"/>
  <c r="K162" i="1" s="1"/>
  <c r="J161" i="1"/>
  <c r="J162" i="1" s="1"/>
  <c r="I161" i="1"/>
  <c r="I162" i="1" s="1"/>
  <c r="H161" i="1"/>
  <c r="H162" i="1" s="1"/>
  <c r="G161" i="1"/>
  <c r="G162" i="1" s="1"/>
  <c r="F161" i="1"/>
  <c r="F162" i="1" s="1"/>
  <c r="E161" i="1"/>
  <c r="T151" i="1"/>
  <c r="T152" i="1" s="1"/>
  <c r="S151" i="1"/>
  <c r="S152" i="1" s="1"/>
  <c r="R151" i="1"/>
  <c r="R152" i="1" s="1"/>
  <c r="Q151" i="1"/>
  <c r="Q152" i="1" s="1"/>
  <c r="P151" i="1"/>
  <c r="P152" i="1" s="1"/>
  <c r="O151" i="1"/>
  <c r="O152" i="1" s="1"/>
  <c r="N151" i="1"/>
  <c r="N152" i="1" s="1"/>
  <c r="M151" i="1"/>
  <c r="M152" i="1" s="1"/>
  <c r="L151" i="1"/>
  <c r="L152" i="1" s="1"/>
  <c r="K151" i="1"/>
  <c r="K152" i="1" s="1"/>
  <c r="J151" i="1"/>
  <c r="J152" i="1" s="1"/>
  <c r="I151" i="1"/>
  <c r="I152" i="1" s="1"/>
  <c r="H151" i="1"/>
  <c r="H152" i="1" s="1"/>
  <c r="G151" i="1"/>
  <c r="G152" i="1" s="1"/>
  <c r="F151" i="1"/>
  <c r="F152" i="1" s="1"/>
  <c r="E151" i="1"/>
  <c r="T134" i="1"/>
  <c r="T136" i="1" s="1"/>
  <c r="T138" i="1" s="1"/>
  <c r="S134" i="1"/>
  <c r="S136" i="1" s="1"/>
  <c r="S138" i="1" s="1"/>
  <c r="R134" i="1"/>
  <c r="R136" i="1" s="1"/>
  <c r="R138" i="1" s="1"/>
  <c r="Q134" i="1"/>
  <c r="Q136" i="1" s="1"/>
  <c r="Q138" i="1" s="1"/>
  <c r="P134" i="1"/>
  <c r="P136" i="1" s="1"/>
  <c r="P138" i="1" s="1"/>
  <c r="O134" i="1"/>
  <c r="O136" i="1" s="1"/>
  <c r="O138" i="1" s="1"/>
  <c r="N134" i="1"/>
  <c r="N136" i="1" s="1"/>
  <c r="N138" i="1" s="1"/>
  <c r="M134" i="1"/>
  <c r="M136" i="1" s="1"/>
  <c r="M138" i="1" s="1"/>
  <c r="L134" i="1"/>
  <c r="L136" i="1" s="1"/>
  <c r="L138" i="1" s="1"/>
  <c r="K134" i="1"/>
  <c r="K136" i="1" s="1"/>
  <c r="K138" i="1" s="1"/>
  <c r="J134" i="1"/>
  <c r="J136" i="1" s="1"/>
  <c r="J138" i="1" s="1"/>
  <c r="I134" i="1"/>
  <c r="I136" i="1" s="1"/>
  <c r="I138" i="1" s="1"/>
  <c r="H134" i="1"/>
  <c r="H136" i="1" s="1"/>
  <c r="H138" i="1" s="1"/>
  <c r="G134" i="1"/>
  <c r="G136" i="1" s="1"/>
  <c r="G138" i="1" s="1"/>
  <c r="F134" i="1"/>
  <c r="F136" i="1" s="1"/>
  <c r="F138" i="1" s="1"/>
  <c r="E134" i="1"/>
  <c r="T129" i="1"/>
  <c r="T130" i="1" s="1"/>
  <c r="S129" i="1"/>
  <c r="S130" i="1" s="1"/>
  <c r="R129" i="1"/>
  <c r="R130" i="1" s="1"/>
  <c r="Q129" i="1"/>
  <c r="Q130" i="1" s="1"/>
  <c r="P129" i="1"/>
  <c r="P130" i="1" s="1"/>
  <c r="O129" i="1"/>
  <c r="O130" i="1" s="1"/>
  <c r="N129" i="1"/>
  <c r="N130" i="1" s="1"/>
  <c r="M129" i="1"/>
  <c r="M130" i="1" s="1"/>
  <c r="L129" i="1"/>
  <c r="L130" i="1" s="1"/>
  <c r="K129" i="1"/>
  <c r="K130" i="1" s="1"/>
  <c r="J129" i="1"/>
  <c r="J130" i="1" s="1"/>
  <c r="I129" i="1"/>
  <c r="I130" i="1" s="1"/>
  <c r="H129" i="1"/>
  <c r="H130" i="1" s="1"/>
  <c r="G129" i="1"/>
  <c r="G130" i="1" s="1"/>
  <c r="F129" i="1"/>
  <c r="F130" i="1" s="1"/>
  <c r="E129" i="1"/>
  <c r="T119" i="1"/>
  <c r="T120" i="1" s="1"/>
  <c r="S119" i="1"/>
  <c r="S120" i="1" s="1"/>
  <c r="R119" i="1"/>
  <c r="R120" i="1" s="1"/>
  <c r="Q119" i="1"/>
  <c r="Q120" i="1" s="1"/>
  <c r="P119" i="1"/>
  <c r="P120" i="1" s="1"/>
  <c r="O119" i="1"/>
  <c r="O120" i="1" s="1"/>
  <c r="N119" i="1"/>
  <c r="N120" i="1" s="1"/>
  <c r="M119" i="1"/>
  <c r="M120" i="1" s="1"/>
  <c r="L119" i="1"/>
  <c r="L120" i="1" s="1"/>
  <c r="K119" i="1"/>
  <c r="K120" i="1" s="1"/>
  <c r="J119" i="1"/>
  <c r="J120" i="1" s="1"/>
  <c r="I119" i="1"/>
  <c r="I120" i="1" s="1"/>
  <c r="H119" i="1"/>
  <c r="H120" i="1" s="1"/>
  <c r="G119" i="1"/>
  <c r="G120" i="1" s="1"/>
  <c r="F119" i="1"/>
  <c r="F120" i="1" s="1"/>
  <c r="E119" i="1"/>
  <c r="T101" i="1"/>
  <c r="T103" i="1" s="1"/>
  <c r="T105" i="1" s="1"/>
  <c r="S101" i="1"/>
  <c r="S103" i="1" s="1"/>
  <c r="S105" i="1" s="1"/>
  <c r="R101" i="1"/>
  <c r="R103" i="1" s="1"/>
  <c r="R105" i="1" s="1"/>
  <c r="Q101" i="1"/>
  <c r="Q103" i="1" s="1"/>
  <c r="Q105" i="1" s="1"/>
  <c r="P101" i="1"/>
  <c r="P103" i="1" s="1"/>
  <c r="P105" i="1" s="1"/>
  <c r="O101" i="1"/>
  <c r="O103" i="1" s="1"/>
  <c r="O105" i="1" s="1"/>
  <c r="N101" i="1"/>
  <c r="N103" i="1" s="1"/>
  <c r="N105" i="1" s="1"/>
  <c r="M101" i="1"/>
  <c r="M103" i="1" s="1"/>
  <c r="M105" i="1" s="1"/>
  <c r="L101" i="1"/>
  <c r="L103" i="1" s="1"/>
  <c r="L105" i="1" s="1"/>
  <c r="K101" i="1"/>
  <c r="K103" i="1" s="1"/>
  <c r="K105" i="1" s="1"/>
  <c r="J101" i="1"/>
  <c r="J103" i="1" s="1"/>
  <c r="J105" i="1" s="1"/>
  <c r="I101" i="1"/>
  <c r="I103" i="1" s="1"/>
  <c r="I105" i="1" s="1"/>
  <c r="H101" i="1"/>
  <c r="H103" i="1" s="1"/>
  <c r="H105" i="1" s="1"/>
  <c r="G101" i="1"/>
  <c r="G103" i="1" s="1"/>
  <c r="G105" i="1" s="1"/>
  <c r="F101" i="1"/>
  <c r="F103" i="1" s="1"/>
  <c r="F105" i="1" s="1"/>
  <c r="E101" i="1"/>
  <c r="T96" i="1"/>
  <c r="T97" i="1" s="1"/>
  <c r="S96" i="1"/>
  <c r="S97" i="1" s="1"/>
  <c r="R96" i="1"/>
  <c r="R97" i="1" s="1"/>
  <c r="Q96" i="1"/>
  <c r="Q97" i="1" s="1"/>
  <c r="P96" i="1"/>
  <c r="P97" i="1" s="1"/>
  <c r="O96" i="1"/>
  <c r="O97" i="1" s="1"/>
  <c r="N96" i="1"/>
  <c r="N97" i="1" s="1"/>
  <c r="M96" i="1"/>
  <c r="M97" i="1" s="1"/>
  <c r="L96" i="1"/>
  <c r="L97" i="1" s="1"/>
  <c r="K96" i="1"/>
  <c r="K97" i="1" s="1"/>
  <c r="J96" i="1"/>
  <c r="J97" i="1" s="1"/>
  <c r="I96" i="1"/>
  <c r="I97" i="1" s="1"/>
  <c r="H96" i="1"/>
  <c r="H97" i="1" s="1"/>
  <c r="G96" i="1"/>
  <c r="G97" i="1" s="1"/>
  <c r="F96" i="1"/>
  <c r="F97" i="1" s="1"/>
  <c r="E96" i="1"/>
  <c r="T86" i="1"/>
  <c r="T87" i="1" s="1"/>
  <c r="S86" i="1"/>
  <c r="S87" i="1" s="1"/>
  <c r="R86" i="1"/>
  <c r="R87" i="1" s="1"/>
  <c r="Q86" i="1"/>
  <c r="Q87" i="1" s="1"/>
  <c r="P86" i="1"/>
  <c r="P87" i="1" s="1"/>
  <c r="O86" i="1"/>
  <c r="O87" i="1" s="1"/>
  <c r="N86" i="1"/>
  <c r="N87" i="1" s="1"/>
  <c r="M86" i="1"/>
  <c r="M87" i="1" s="1"/>
  <c r="L86" i="1"/>
  <c r="L87" i="1" s="1"/>
  <c r="K86" i="1"/>
  <c r="K87" i="1" s="1"/>
  <c r="J86" i="1"/>
  <c r="J87" i="1" s="1"/>
  <c r="I86" i="1"/>
  <c r="I87" i="1" s="1"/>
  <c r="H86" i="1"/>
  <c r="H87" i="1" s="1"/>
  <c r="G86" i="1"/>
  <c r="G87" i="1" s="1"/>
  <c r="F86" i="1"/>
  <c r="F87" i="1" s="1"/>
  <c r="E86" i="1"/>
  <c r="T66" i="1"/>
  <c r="T68" i="1" s="1"/>
  <c r="T70" i="1" s="1"/>
  <c r="S66" i="1"/>
  <c r="S68" i="1" s="1"/>
  <c r="S70" i="1" s="1"/>
  <c r="R66" i="1"/>
  <c r="R68" i="1" s="1"/>
  <c r="R70" i="1" s="1"/>
  <c r="Q66" i="1"/>
  <c r="Q68" i="1" s="1"/>
  <c r="Q70" i="1" s="1"/>
  <c r="P66" i="1"/>
  <c r="P68" i="1" s="1"/>
  <c r="P70" i="1" s="1"/>
  <c r="O66" i="1"/>
  <c r="O68" i="1" s="1"/>
  <c r="O70" i="1" s="1"/>
  <c r="N66" i="1"/>
  <c r="N68" i="1" s="1"/>
  <c r="N70" i="1" s="1"/>
  <c r="M66" i="1"/>
  <c r="M68" i="1" s="1"/>
  <c r="M70" i="1" s="1"/>
  <c r="L66" i="1"/>
  <c r="L68" i="1" s="1"/>
  <c r="L70" i="1" s="1"/>
  <c r="K66" i="1"/>
  <c r="K68" i="1" s="1"/>
  <c r="K70" i="1" s="1"/>
  <c r="J66" i="1"/>
  <c r="J68" i="1" s="1"/>
  <c r="J70" i="1" s="1"/>
  <c r="I66" i="1"/>
  <c r="I68" i="1" s="1"/>
  <c r="I70" i="1" s="1"/>
  <c r="H66" i="1"/>
  <c r="H68" i="1" s="1"/>
  <c r="H70" i="1" s="1"/>
  <c r="G66" i="1"/>
  <c r="G68" i="1" s="1"/>
  <c r="G70" i="1" s="1"/>
  <c r="F66" i="1"/>
  <c r="F68" i="1" s="1"/>
  <c r="F70" i="1" s="1"/>
  <c r="E66" i="1"/>
  <c r="T61" i="1"/>
  <c r="T62" i="1" s="1"/>
  <c r="S61" i="1"/>
  <c r="S62" i="1" s="1"/>
  <c r="R61" i="1"/>
  <c r="R62" i="1" s="1"/>
  <c r="Q61" i="1"/>
  <c r="Q62" i="1" s="1"/>
  <c r="P61" i="1"/>
  <c r="P62" i="1" s="1"/>
  <c r="O61" i="1"/>
  <c r="O62" i="1" s="1"/>
  <c r="N61" i="1"/>
  <c r="N62" i="1" s="1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F52" i="1" s="1"/>
  <c r="E51" i="1"/>
  <c r="T31" i="1"/>
  <c r="T177" i="1" s="1"/>
  <c r="T179" i="1" s="1"/>
  <c r="S31" i="1"/>
  <c r="S177" i="1" s="1"/>
  <c r="S179" i="1" s="1"/>
  <c r="R31" i="1"/>
  <c r="R177" i="1" s="1"/>
  <c r="R179" i="1" s="1"/>
  <c r="Q31" i="1"/>
  <c r="Q177" i="1" s="1"/>
  <c r="Q179" i="1" s="1"/>
  <c r="P31" i="1"/>
  <c r="P177" i="1" s="1"/>
  <c r="P179" i="1" s="1"/>
  <c r="O31" i="1"/>
  <c r="O177" i="1" s="1"/>
  <c r="O179" i="1" s="1"/>
  <c r="N31" i="1"/>
  <c r="N177" i="1" s="1"/>
  <c r="N179" i="1" s="1"/>
  <c r="M31" i="1"/>
  <c r="M177" i="1" s="1"/>
  <c r="M179" i="1" s="1"/>
  <c r="L31" i="1"/>
  <c r="L177" i="1" s="1"/>
  <c r="L179" i="1" s="1"/>
  <c r="K31" i="1"/>
  <c r="K177" i="1" s="1"/>
  <c r="K179" i="1" s="1"/>
  <c r="J31" i="1"/>
  <c r="J177" i="1" s="1"/>
  <c r="J179" i="1" s="1"/>
  <c r="I31" i="1"/>
  <c r="I177" i="1" s="1"/>
  <c r="I179" i="1" s="1"/>
  <c r="H31" i="1"/>
  <c r="H177" i="1" s="1"/>
  <c r="H179" i="1" s="1"/>
  <c r="G31" i="1"/>
  <c r="G177" i="1" s="1"/>
  <c r="G179" i="1" s="1"/>
  <c r="F31" i="1"/>
  <c r="F177" i="1" s="1"/>
  <c r="F179" i="1" s="1"/>
  <c r="E31" i="1"/>
  <c r="T26" i="1"/>
  <c r="T174" i="1" s="1"/>
  <c r="T176" i="1" s="1"/>
  <c r="S26" i="1"/>
  <c r="S174" i="1" s="1"/>
  <c r="S176" i="1" s="1"/>
  <c r="R26" i="1"/>
  <c r="R174" i="1" s="1"/>
  <c r="R176" i="1" s="1"/>
  <c r="Q26" i="1"/>
  <c r="Q174" i="1" s="1"/>
  <c r="Q176" i="1" s="1"/>
  <c r="P26" i="1"/>
  <c r="P174" i="1" s="1"/>
  <c r="P176" i="1" s="1"/>
  <c r="O26" i="1"/>
  <c r="O174" i="1" s="1"/>
  <c r="O176" i="1" s="1"/>
  <c r="N26" i="1"/>
  <c r="N174" i="1" s="1"/>
  <c r="N176" i="1" s="1"/>
  <c r="M26" i="1"/>
  <c r="M174" i="1" s="1"/>
  <c r="M176" i="1" s="1"/>
  <c r="L26" i="1"/>
  <c r="L174" i="1" s="1"/>
  <c r="L176" i="1" s="1"/>
  <c r="K26" i="1"/>
  <c r="K174" i="1" s="1"/>
  <c r="K176" i="1" s="1"/>
  <c r="J26" i="1"/>
  <c r="J174" i="1" s="1"/>
  <c r="J176" i="1" s="1"/>
  <c r="I26" i="1"/>
  <c r="I174" i="1" s="1"/>
  <c r="I176" i="1" s="1"/>
  <c r="H26" i="1"/>
  <c r="H174" i="1" s="1"/>
  <c r="H176" i="1" s="1"/>
  <c r="G26" i="1"/>
  <c r="G174" i="1" s="1"/>
  <c r="G176" i="1" s="1"/>
  <c r="F26" i="1"/>
  <c r="F174" i="1" s="1"/>
  <c r="F176" i="1" s="1"/>
  <c r="E26" i="1"/>
  <c r="T14" i="1"/>
  <c r="T171" i="1" s="1"/>
  <c r="S14" i="1"/>
  <c r="S171" i="1" s="1"/>
  <c r="R14" i="1"/>
  <c r="R171" i="1" s="1"/>
  <c r="Q14" i="1"/>
  <c r="Q171" i="1" s="1"/>
  <c r="P14" i="1"/>
  <c r="P171" i="1" s="1"/>
  <c r="O14" i="1"/>
  <c r="O171" i="1" s="1"/>
  <c r="N14" i="1"/>
  <c r="N171" i="1" s="1"/>
  <c r="M14" i="1"/>
  <c r="M171" i="1" s="1"/>
  <c r="L14" i="1"/>
  <c r="L171" i="1" s="1"/>
  <c r="K14" i="1"/>
  <c r="K171" i="1" s="1"/>
  <c r="J14" i="1"/>
  <c r="J171" i="1" s="1"/>
  <c r="I14" i="1"/>
  <c r="I171" i="1" s="1"/>
  <c r="H14" i="1"/>
  <c r="H171" i="1" s="1"/>
  <c r="G14" i="1"/>
  <c r="G171" i="1" s="1"/>
  <c r="F14" i="1"/>
  <c r="F171" i="1" s="1"/>
  <c r="E14" i="1"/>
  <c r="F180" i="1" l="1"/>
  <c r="F182" i="1" s="1"/>
  <c r="F173" i="1"/>
  <c r="G180" i="1"/>
  <c r="G182" i="1" s="1"/>
  <c r="G173" i="1"/>
  <c r="H180" i="1"/>
  <c r="H182" i="1" s="1"/>
  <c r="H173" i="1"/>
  <c r="I180" i="1"/>
  <c r="I182" i="1" s="1"/>
  <c r="I173" i="1"/>
  <c r="J180" i="1"/>
  <c r="J182" i="1" s="1"/>
  <c r="J173" i="1"/>
  <c r="K180" i="1"/>
  <c r="K182" i="1" s="1"/>
  <c r="K173" i="1"/>
  <c r="L180" i="1"/>
  <c r="L182" i="1" s="1"/>
  <c r="L173" i="1"/>
  <c r="M180" i="1"/>
  <c r="M182" i="1" s="1"/>
  <c r="M173" i="1"/>
  <c r="N180" i="1"/>
  <c r="N182" i="1" s="1"/>
  <c r="N173" i="1"/>
  <c r="O180" i="1"/>
  <c r="O182" i="1" s="1"/>
  <c r="O173" i="1"/>
  <c r="P180" i="1"/>
  <c r="P182" i="1" s="1"/>
  <c r="P173" i="1"/>
  <c r="Q180" i="1"/>
  <c r="Q182" i="1" s="1"/>
  <c r="Q173" i="1"/>
  <c r="R180" i="1"/>
  <c r="R182" i="1" s="1"/>
  <c r="R173" i="1"/>
  <c r="S180" i="1"/>
  <c r="S182" i="1" s="1"/>
  <c r="S173" i="1"/>
  <c r="T180" i="1"/>
  <c r="T182" i="1" s="1"/>
  <c r="T173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F34" i="1"/>
  <c r="F36" i="1" s="1"/>
  <c r="G34" i="1"/>
  <c r="G36" i="1" s="1"/>
  <c r="H34" i="1"/>
  <c r="H36" i="1" s="1"/>
  <c r="I34" i="1"/>
  <c r="I36" i="1" s="1"/>
  <c r="J34" i="1"/>
  <c r="J36" i="1" s="1"/>
  <c r="K34" i="1"/>
  <c r="K36" i="1" s="1"/>
  <c r="L34" i="1"/>
  <c r="L36" i="1" s="1"/>
  <c r="M34" i="1"/>
  <c r="M36" i="1" s="1"/>
  <c r="N34" i="1"/>
  <c r="N36" i="1" s="1"/>
  <c r="O34" i="1"/>
  <c r="O36" i="1" s="1"/>
  <c r="P34" i="1"/>
  <c r="P36" i="1" s="1"/>
  <c r="Q34" i="1"/>
  <c r="Q36" i="1" s="1"/>
  <c r="R34" i="1"/>
  <c r="R36" i="1" s="1"/>
  <c r="S34" i="1"/>
  <c r="S36" i="1" s="1"/>
  <c r="T34" i="1"/>
  <c r="T36" i="1" s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F214" i="1"/>
  <c r="F216" i="1" s="1"/>
  <c r="G214" i="1"/>
  <c r="G216" i="1" s="1"/>
  <c r="H214" i="1"/>
  <c r="H216" i="1" s="1"/>
  <c r="I214" i="1"/>
  <c r="I216" i="1" s="1"/>
  <c r="J214" i="1"/>
  <c r="J216" i="1" s="1"/>
  <c r="K214" i="1"/>
  <c r="K216" i="1" s="1"/>
  <c r="L214" i="1"/>
  <c r="L216" i="1" s="1"/>
  <c r="M214" i="1"/>
  <c r="M216" i="1" s="1"/>
  <c r="N214" i="1"/>
  <c r="N216" i="1" s="1"/>
  <c r="O214" i="1"/>
  <c r="O216" i="1" s="1"/>
  <c r="P214" i="1"/>
  <c r="P216" i="1" s="1"/>
  <c r="Q214" i="1"/>
  <c r="Q216" i="1" s="1"/>
  <c r="R214" i="1"/>
  <c r="R216" i="1" s="1"/>
  <c r="S214" i="1"/>
  <c r="S216" i="1" s="1"/>
  <c r="T214" i="1"/>
  <c r="T216" i="1" s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F318" i="1"/>
  <c r="F320" i="1" s="1"/>
  <c r="G318" i="1"/>
  <c r="G320" i="1" s="1"/>
  <c r="H318" i="1"/>
  <c r="H320" i="1" s="1"/>
  <c r="I318" i="1"/>
  <c r="I320" i="1" s="1"/>
  <c r="J318" i="1"/>
  <c r="J320" i="1" s="1"/>
  <c r="K318" i="1"/>
  <c r="K320" i="1" s="1"/>
  <c r="L318" i="1"/>
  <c r="L320" i="1" s="1"/>
  <c r="M318" i="1"/>
  <c r="M320" i="1" s="1"/>
  <c r="N318" i="1"/>
  <c r="N320" i="1" s="1"/>
  <c r="O318" i="1"/>
  <c r="O320" i="1" s="1"/>
  <c r="P318" i="1"/>
  <c r="P320" i="1" s="1"/>
  <c r="Q318" i="1"/>
  <c r="Q320" i="1" s="1"/>
  <c r="R318" i="1"/>
  <c r="R320" i="1" s="1"/>
  <c r="S318" i="1"/>
  <c r="S320" i="1" s="1"/>
  <c r="T318" i="1"/>
  <c r="T320" i="1" s="1"/>
  <c r="F357" i="1"/>
  <c r="F359" i="1" s="1"/>
  <c r="G357" i="1"/>
  <c r="G359" i="1" s="1"/>
  <c r="H357" i="1"/>
  <c r="H359" i="1" s="1"/>
  <c r="I357" i="1"/>
  <c r="I359" i="1" s="1"/>
  <c r="J357" i="1"/>
  <c r="J359" i="1" s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K357" i="1"/>
  <c r="K359" i="1" s="1"/>
  <c r="L357" i="1"/>
  <c r="L359" i="1" s="1"/>
  <c r="M357" i="1"/>
  <c r="M359" i="1" s="1"/>
  <c r="N357" i="1"/>
  <c r="N359" i="1" s="1"/>
  <c r="O357" i="1"/>
  <c r="O359" i="1" s="1"/>
  <c r="P357" i="1"/>
  <c r="P359" i="1" s="1"/>
  <c r="Q357" i="1"/>
  <c r="Q359" i="1" s="1"/>
  <c r="R357" i="1"/>
  <c r="R359" i="1" s="1"/>
  <c r="S357" i="1"/>
  <c r="S359" i="1" s="1"/>
  <c r="T357" i="1"/>
  <c r="T359" i="1" s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T363" i="1" l="1"/>
  <c r="T365" i="1" s="1"/>
  <c r="S363" i="1"/>
  <c r="S365" i="1" s="1"/>
  <c r="R363" i="1"/>
  <c r="R365" i="1" s="1"/>
  <c r="Q363" i="1"/>
  <c r="Q365" i="1" s="1"/>
  <c r="P363" i="1"/>
  <c r="P365" i="1" s="1"/>
  <c r="O363" i="1"/>
  <c r="O365" i="1" s="1"/>
  <c r="N363" i="1"/>
  <c r="N365" i="1" s="1"/>
  <c r="M363" i="1"/>
  <c r="M365" i="1" s="1"/>
  <c r="L363" i="1"/>
  <c r="L365" i="1" s="1"/>
  <c r="K363" i="1"/>
  <c r="K365" i="1" s="1"/>
  <c r="J363" i="1"/>
  <c r="J365" i="1" s="1"/>
  <c r="I363" i="1"/>
  <c r="I365" i="1" s="1"/>
  <c r="H363" i="1"/>
  <c r="H365" i="1" s="1"/>
  <c r="G363" i="1"/>
  <c r="G365" i="1" s="1"/>
  <c r="F363" i="1"/>
  <c r="F365" i="1" s="1"/>
</calcChain>
</file>

<file path=xl/sharedStrings.xml><?xml version="1.0" encoding="utf-8"?>
<sst xmlns="http://schemas.openxmlformats.org/spreadsheetml/2006/main" count="677" uniqueCount="158">
  <si>
    <t>Приложение 8 к СанПиН 2.3/2.4.3590-20</t>
  </si>
  <si>
    <t>Примерное меню и пищевая ценность приготовляемых блюд</t>
  </si>
  <si>
    <t xml:space="preserve">Рацион: Школа </t>
  </si>
  <si>
    <t>понедельник</t>
  </si>
  <si>
    <t>Сезон:</t>
  </si>
  <si>
    <t>осенне-весенний</t>
  </si>
  <si>
    <t>ПРИМЕЧАНИЕ: * замена</t>
  </si>
  <si>
    <t>Неделя:</t>
  </si>
  <si>
    <t>Возраст:</t>
  </si>
  <si>
    <t>7-11 лет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</si>
  <si>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</si>
  <si>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</si>
  <si>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</si>
  <si>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</si>
  <si>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</t>
  </si>
  <si>
    <t>Витамины (мг)</t>
  </si>
  <si>
    <t>Минеральные вещества (мг)</t>
  </si>
  <si>
    <t>Б</t>
  </si>
  <si>
    <t>Ж</t>
  </si>
  <si>
    <t>У</t>
  </si>
  <si>
    <t>тическая ценность (ккал)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</si>
  <si>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</si>
  <si>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</si>
  <si>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</si>
  <si>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</si>
  <si>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</si>
  <si>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</si>
  <si>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</si>
  <si>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</si>
  <si>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</si>
  <si>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</si>
  <si>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</si>
  <si>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Завтрак молочный</t>
  </si>
  <si>
    <t>Фрукт порционно / Яблоко 1 шт.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</si>
  <si>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</si>
  <si>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</si>
  <si>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</si>
  <si>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>ПР</t>
  </si>
  <si>
    <t xml:space="preserve">Хлеб пшеничный </t>
  </si>
  <si>
    <t>Итого за Завтрак молочный</t>
  </si>
  <si>
    <t>% от суточной нормы</t>
  </si>
  <si>
    <t>Обед (полноценный рацион питания)</t>
  </si>
  <si>
    <t>* 47</t>
  </si>
  <si>
    <t>Салат из квашенной капусты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</si>
  <si>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</si>
  <si>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</si>
  <si>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</si>
  <si>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</si>
  <si>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</si>
  <si>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</si>
  <si>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</si>
  <si>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</si>
  <si>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</si>
  <si>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</si>
  <si>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Булочка "Веснушка"</t>
  </si>
  <si>
    <t xml:space="preserve">Компот из смеси сухофруктов     С- витаминизированный 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</si>
  <si>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</si>
  <si>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</si>
  <si>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</si>
  <si>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2)</t>
  </si>
  <si>
    <t>вторник</t>
  </si>
  <si>
    <t>№</t>
  </si>
  <si>
    <t>рец.</t>
  </si>
  <si>
    <t>Завтрак мясной</t>
  </si>
  <si>
    <t>* 71</t>
  </si>
  <si>
    <t>Салат из моркови</t>
  </si>
  <si>
    <t xml:space="preserve">Холодная закуска: Овощи порционно / Огурец </t>
  </si>
  <si>
    <t>451 (ДС)</t>
  </si>
  <si>
    <t>Котлеты, биточки, шницели (2 вариант)</t>
  </si>
  <si>
    <t xml:space="preserve">Рис отварной с маслом сливочным </t>
  </si>
  <si>
    <t>Кофейный напиток на молоке</t>
  </si>
  <si>
    <t>Итого за Завтрак мясной</t>
  </si>
  <si>
    <t>Салат из свеклы с маслом растительным</t>
  </si>
  <si>
    <t>Суп картофельный с крупой (гречневой)</t>
  </si>
  <si>
    <t>4/7</t>
  </si>
  <si>
    <t xml:space="preserve">Рыба, тушенная с овощами </t>
  </si>
  <si>
    <t xml:space="preserve">Картофельное пюре с маслом сливочным </t>
  </si>
  <si>
    <t xml:space="preserve">Булочка сдобная </t>
  </si>
  <si>
    <t>Кисломолочный напиток / Кефир</t>
  </si>
  <si>
    <t>ПРИМЕЧАНИЕ ** могут быть использованы нектары, морсы, напитки сокосодержащие (в т.ч. обогащенные)</t>
  </si>
  <si>
    <t>Примерное меню и пищевая ценность приготовляемых блюд (лист 3)</t>
  </si>
  <si>
    <t>Рацион: Школа</t>
  </si>
  <si>
    <t>среда</t>
  </si>
  <si>
    <t>Салат из моркови с яблоком</t>
  </si>
  <si>
    <t>*338</t>
  </si>
  <si>
    <t>б/н</t>
  </si>
  <si>
    <t>Повидло</t>
  </si>
  <si>
    <t>54-1т-20</t>
  </si>
  <si>
    <t>Запеканка из творога</t>
  </si>
  <si>
    <t>Чай с сахаром</t>
  </si>
  <si>
    <t xml:space="preserve">Батон пшеничный </t>
  </si>
  <si>
    <t>* 21</t>
  </si>
  <si>
    <t>Салат из солёных огурцов с луком</t>
  </si>
  <si>
    <t xml:space="preserve">Салат из свежих помидоров и огурцов с растительным маслом </t>
  </si>
  <si>
    <t>Борщ с капустой и картофелем</t>
  </si>
  <si>
    <t>Плов с птицей</t>
  </si>
  <si>
    <t xml:space="preserve">Компот из свежих яблок и лимона </t>
  </si>
  <si>
    <t>Булочка творожная</t>
  </si>
  <si>
    <t>Примерное меню и пищевая ценность приготовляемых блюд (лист 4)</t>
  </si>
  <si>
    <t>четверг</t>
  </si>
  <si>
    <t>Фрукт порционно / Груша 1 шт.</t>
  </si>
  <si>
    <t xml:space="preserve">Крокеты «Детские» запечённые </t>
  </si>
  <si>
    <t>Макаронный изделия с маслом сливочным</t>
  </si>
  <si>
    <t>200/4</t>
  </si>
  <si>
    <t>Икра кабачковая</t>
  </si>
  <si>
    <t xml:space="preserve">Рассольник "Ленинградский" с крупой перловой </t>
  </si>
  <si>
    <t>Бифштекс рубленый "Детский"</t>
  </si>
  <si>
    <t>Булочка "Декор Сложный"</t>
  </si>
  <si>
    <t>Сок фруктовый**</t>
  </si>
  <si>
    <t>Примерное меню и пищевая ценность приготовляемых блюд (лист 5)</t>
  </si>
  <si>
    <t>пятница</t>
  </si>
  <si>
    <t>осенне- весенний</t>
  </si>
  <si>
    <t xml:space="preserve">Омлет натуральный с маслом сливочным </t>
  </si>
  <si>
    <t>Фрукт порционно / Яблоко 1шт</t>
  </si>
  <si>
    <t>138 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</si>
  <si>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</si>
  <si>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</si>
  <si>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</si>
  <si>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</si>
  <si>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Кисель из концентрата на плодовых или ягодных экстрактах</t>
  </si>
  <si>
    <t>Итого средняя за завтрак в неделю</t>
  </si>
  <si>
    <t>Итого средняя за обед в неделю</t>
  </si>
  <si>
    <t>Итого средняя за полдник в неделю</t>
  </si>
  <si>
    <t>Итого  в день за 1 -ую неделю</t>
  </si>
  <si>
    <t>Примерное меню и пищевая ценность приготовляемых блюд (лист 6)</t>
  </si>
  <si>
    <t>Фрукт порционно / Апельсин 1 шт</t>
  </si>
  <si>
    <t xml:space="preserve">Каша гречневая молочная с маслом сливочным </t>
  </si>
  <si>
    <t>Батон пшеничный</t>
  </si>
  <si>
    <t>Борщ "Сибирский" с фасолью</t>
  </si>
  <si>
    <t>Макаронные изделия с маслом сливочным</t>
  </si>
  <si>
    <t>Примерное меню и пищевая ценность приготовляемых блюд (лист 7)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</si>
  <si>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</si>
  <si>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</si>
  <si>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</si>
  <si>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</si>
  <si>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</si>
  <si>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</si>
  <si>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</si>
  <si>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</si>
  <si>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Примерное меню и пищевая ценность приготовляемых блюд (лист 8)</t>
  </si>
  <si>
    <t>Фрукт порционно / Груша 1шт</t>
  </si>
  <si>
    <t>Запеканка творожно-рисовая с маслом сливочным</t>
  </si>
  <si>
    <t>*336</t>
  </si>
  <si>
    <t>Морковь припущенная</t>
  </si>
  <si>
    <t>Суп картофельный с крупой (рис)</t>
  </si>
  <si>
    <t xml:space="preserve">Жаркое по- домашнему </t>
  </si>
  <si>
    <t>Примерное меню и пищевая ценность приготовляемых блюд (лист 9)</t>
  </si>
  <si>
    <t>*115</t>
  </si>
  <si>
    <t>Икра кабачковая (промышленного производства)</t>
  </si>
  <si>
    <t xml:space="preserve">Тефтели "Детские" под овощным соусом </t>
  </si>
  <si>
    <t>80/20</t>
  </si>
  <si>
    <t xml:space="preserve">Кофейный напиток с сахаром  </t>
  </si>
  <si>
    <t>Щи из свежей капусты с картофелем</t>
  </si>
  <si>
    <t xml:space="preserve">Рыба, запеченная под соусом </t>
  </si>
  <si>
    <t>Примерное меню и пищевая ценность приготовляемых блюд (лист 10)</t>
  </si>
  <si>
    <t xml:space="preserve">Суп картофельный с вермишелью </t>
  </si>
  <si>
    <t>Каша гречневая рассыпчатая с маслом</t>
  </si>
  <si>
    <t>Итого  в день за 2 -ую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</si>
</sst>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u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/>
    </xf>
    <xf numFmtId="0" fontId="0" fillId="0" borderId="0" xfId="0" applyAlignment="1">
      <alignment vertical="top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justify" vertical="top"/>
    </xf>
    <xf numFmtId="10" fontId="3" fillId="0" borderId="1" xfId="0" applyNumberFormat="1" applyFont="1" applyFill="1" applyBorder="1" applyAlignment="1">
      <alignment horizontal="justify" vertical="top"/>
    </xf>
    <xf numFmtId="164" fontId="3" fillId="0" borderId="1" xfId="0" applyNumberFormat="1" applyFont="1" applyFill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0" fontId="0" fillId="0" borderId="0" xfId="0" applyFill="1" applyAlignment="1">
      <alignment vertical="top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justify" vertical="top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0" fontId="4" fillId="0" borderId="0" xfId="0" applyFont="1" applyAlignment="1">
      <alignment vertical="top"/>
    </xf>
    <xf numFmtId="0" fontId="3" fillId="0" borderId="2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justify" vertical="top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10" fontId="3" fillId="0" borderId="1" xfId="0" applyNumberFormat="1" applyFont="1" applyFill="1" applyBorder="1" applyAlignment="1">
      <alignment horizontal="justify" vertical="center"/>
    </xf>
    <xf numFmtId="164" fontId="3" fillId="0" borderId="1" xfId="0" applyNumberFormat="1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0" fillId="0" borderId="0" xfId="0" applyFont="1"/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2" fontId="3" fillId="0" borderId="1" xfId="0" applyNumberFormat="1" applyFont="1" applyFill="1" applyBorder="1" applyAlignment="1">
      <alignment horizontal="justify" vertical="top"/>
    </xf>
    <xf numFmtId="0" fontId="0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5"/>
  <sheetViews>
    <sheetView tabSelected="1" workbookViewId="0">
      <selection activeCell="L19" sqref="L19"/>
    </sheetView>
  </sheetViews>
  <sheetFormatPr defaultRowHeight="15" x14ac:dyDescent="0.25"/>
  <cols>
    <col min="1" max="1" width="23.85546875" customWidth="1"/>
    <col min="2" max="2" width="9" style="53" customWidth="1"/>
    <col min="3" max="3" width="14" style="53" customWidth="1"/>
    <col min="4" max="4" width="17" style="53" customWidth="1"/>
    <col min="5" max="5" width="7" style="53" customWidth="1"/>
    <col min="6" max="6" width="8" style="53" customWidth="1"/>
    <col min="7" max="8" width="8.28515625" style="53" customWidth="1"/>
    <col min="9" max="9" width="7.85546875" style="53" customWidth="1"/>
    <col min="10" max="12" width="9.140625" style="53" customWidth="1"/>
    <col min="13" max="14" width="8.85546875" style="53" customWidth="1"/>
    <col min="15" max="16" width="7.7109375" style="53" customWidth="1"/>
    <col min="17" max="17" width="8.42578125" style="53" customWidth="1"/>
    <col min="18" max="18" width="9" style="53" customWidth="1"/>
    <col min="19" max="19" width="7.85546875" style="53" customWidth="1"/>
    <col min="20" max="20" width="8.5703125" style="53" customWidth="1"/>
  </cols>
  <sheetData>
    <row r="1" spans="2:20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3"/>
      <c r="O1" s="3"/>
      <c r="P1" s="3"/>
      <c r="Q1" s="3"/>
      <c r="R1" s="3"/>
      <c r="S1" s="3"/>
      <c r="T1" s="3"/>
    </row>
    <row r="2" spans="2:20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x14ac:dyDescent="0.25">
      <c r="B3" s="4" t="s">
        <v>2</v>
      </c>
      <c r="C3" s="4"/>
      <c r="D3" s="2"/>
      <c r="E3" s="2"/>
      <c r="F3" s="2"/>
      <c r="G3" s="3" t="s">
        <v>3</v>
      </c>
      <c r="H3" s="3"/>
      <c r="I3" s="3"/>
      <c r="J3" s="2"/>
      <c r="K3" s="2"/>
      <c r="L3" s="4" t="s">
        <v>4</v>
      </c>
      <c r="M3" s="4"/>
      <c r="N3" s="3" t="s">
        <v>5</v>
      </c>
      <c r="O3" s="3"/>
      <c r="P3" s="3"/>
      <c r="Q3" s="3"/>
      <c r="R3" s="2"/>
      <c r="S3" s="2"/>
      <c r="T3" s="2"/>
    </row>
    <row r="4" spans="2:20" x14ac:dyDescent="0.25">
      <c r="B4" s="3" t="s">
        <v>6</v>
      </c>
      <c r="C4" s="3"/>
      <c r="D4" s="3"/>
      <c r="E4" s="4" t="s">
        <v>7</v>
      </c>
      <c r="F4" s="4"/>
      <c r="G4" s="2">
        <v>1</v>
      </c>
      <c r="H4" s="2"/>
      <c r="I4" s="2"/>
      <c r="J4" s="2"/>
      <c r="K4" s="2"/>
      <c r="L4" s="4" t="s">
        <v>8</v>
      </c>
      <c r="M4" s="4"/>
      <c r="N4" s="3" t="s">
        <v>9</v>
      </c>
      <c r="O4" s="3"/>
      <c r="P4" s="3"/>
      <c r="Q4" s="3"/>
      <c r="R4" s="3"/>
      <c r="S4" s="3"/>
      <c r="T4" s="3"/>
    </row>
    <row r="5" spans="2:20" x14ac:dyDescent="0.25">
      <c r="B5" s="5" t="s">
        <v>10</v>
      </c>
      <c r="C5" s="5" t="s">
        <v>11</v>
      </c>
      <c r="D5" s="5"/>
      <c r="E5" s="5" t="s">
        <v>12</v>
      </c>
      <c r="F5" s="5" t="s">
        <v>13</v>
      </c>
      <c r="G5" s="5"/>
      <c r="H5" s="5"/>
      <c r="I5" s="6" t="s">
        <v>14</v>
      </c>
      <c r="J5" s="5" t="s">
        <v>15</v>
      </c>
      <c r="K5" s="5"/>
      <c r="L5" s="5"/>
      <c r="M5" s="5"/>
      <c r="N5" s="5"/>
      <c r="O5" s="5" t="s">
        <v>16</v>
      </c>
      <c r="P5" s="5"/>
      <c r="Q5" s="5"/>
      <c r="R5" s="5"/>
      <c r="S5" s="5"/>
      <c r="T5" s="5"/>
    </row>
    <row r="6" spans="2:20" ht="30" customHeight="1" x14ac:dyDescent="0.25">
      <c r="B6" s="5"/>
      <c r="C6" s="5"/>
      <c r="D6" s="5"/>
      <c r="E6" s="5"/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</row>
    <row r="7" spans="2:20" x14ac:dyDescent="0.25">
      <c r="B7" s="7">
        <v>1</v>
      </c>
      <c r="C7" s="8">
        <v>2</v>
      </c>
      <c r="D7" s="8"/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">
        <v>18</v>
      </c>
    </row>
    <row r="8" spans="2:20" s="10" customFormat="1" x14ac:dyDescent="0.25">
      <c r="B8" s="9" t="s">
        <v>32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2:20" s="10" customFormat="1" ht="18.75" customHeight="1" x14ac:dyDescent="0.25">
      <c r="B9" s="11">
        <v>338</v>
      </c>
      <c r="C9" s="12" t="s">
        <v>33</v>
      </c>
      <c r="D9" s="12"/>
      <c r="E9" s="11">
        <v>100</v>
      </c>
      <c r="F9" s="11">
        <v>0.4</v>
      </c>
      <c r="G9" s="11">
        <v>0.4</v>
      </c>
      <c r="H9" s="11">
        <v>9.8000000000000007</v>
      </c>
      <c r="I9" s="11">
        <v>42</v>
      </c>
      <c r="J9" s="11">
        <v>0.04</v>
      </c>
      <c r="K9" s="11">
        <v>0.02</v>
      </c>
      <c r="L9" s="11">
        <v>10</v>
      </c>
      <c r="M9" s="11">
        <v>0</v>
      </c>
      <c r="N9" s="11">
        <v>0.2</v>
      </c>
      <c r="O9" s="11">
        <v>16</v>
      </c>
      <c r="P9" s="11">
        <v>11</v>
      </c>
      <c r="Q9" s="11">
        <v>0</v>
      </c>
      <c r="R9" s="11">
        <v>0</v>
      </c>
      <c r="S9" s="11">
        <v>9</v>
      </c>
      <c r="T9" s="11">
        <v>2.2000000000000002</v>
      </c>
    </row>
    <row r="10" spans="2:20" s="10" customFormat="1" ht="28.5" customHeight="1" x14ac:dyDescent="0.25">
      <c r="B10" s="11">
        <v>15</v>
      </c>
      <c r="C10" s="12" t="s">
        <v>34</v>
      </c>
      <c r="D10" s="12"/>
      <c r="E10" s="11">
        <v>20</v>
      </c>
      <c r="F10" s="11">
        <v>4.6399999999999997</v>
      </c>
      <c r="G10" s="11">
        <v>6.8</v>
      </c>
      <c r="H10" s="11">
        <v>0.02</v>
      </c>
      <c r="I10" s="11">
        <v>79.8</v>
      </c>
      <c r="J10" s="11">
        <v>0.01</v>
      </c>
      <c r="K10" s="11">
        <v>0.06</v>
      </c>
      <c r="L10" s="11">
        <v>0.14000000000000001</v>
      </c>
      <c r="M10" s="11">
        <v>4.5999999999999999E-2</v>
      </c>
      <c r="N10" s="11">
        <v>0.1</v>
      </c>
      <c r="O10" s="11">
        <v>176</v>
      </c>
      <c r="P10" s="11">
        <v>100</v>
      </c>
      <c r="Q10" s="11">
        <v>0.8</v>
      </c>
      <c r="R10" s="11">
        <v>0.04</v>
      </c>
      <c r="S10" s="11">
        <v>7</v>
      </c>
      <c r="T10" s="11">
        <v>0.26</v>
      </c>
    </row>
    <row r="11" spans="2:20" s="10" customFormat="1" ht="26.25" customHeight="1" x14ac:dyDescent="0.25">
      <c r="B11" s="11">
        <v>173</v>
      </c>
      <c r="C11" s="12" t="s">
        <v>35</v>
      </c>
      <c r="D11" s="12"/>
      <c r="E11" s="11">
        <v>200</v>
      </c>
      <c r="F11" s="11">
        <v>7.23</v>
      </c>
      <c r="G11" s="11">
        <v>9.81</v>
      </c>
      <c r="H11" s="11">
        <v>28.8</v>
      </c>
      <c r="I11" s="11">
        <v>225.2</v>
      </c>
      <c r="J11" s="11">
        <v>0.22</v>
      </c>
      <c r="K11" s="11">
        <v>0.2</v>
      </c>
      <c r="L11" s="11">
        <v>1.3</v>
      </c>
      <c r="M11" s="11">
        <v>0.08</v>
      </c>
      <c r="N11" s="11">
        <v>0</v>
      </c>
      <c r="O11" s="11">
        <v>142.58000000000001</v>
      </c>
      <c r="P11" s="11">
        <v>222.38</v>
      </c>
      <c r="Q11" s="11">
        <v>0</v>
      </c>
      <c r="R11" s="11">
        <v>1E-3</v>
      </c>
      <c r="S11" s="11">
        <v>65.69</v>
      </c>
      <c r="T11" s="11">
        <v>1.53</v>
      </c>
    </row>
    <row r="12" spans="2:20" s="10" customFormat="1" ht="17.25" customHeight="1" x14ac:dyDescent="0.25">
      <c r="B12" s="11">
        <v>382</v>
      </c>
      <c r="C12" s="12" t="s">
        <v>36</v>
      </c>
      <c r="D12" s="12"/>
      <c r="E12" s="11">
        <v>200</v>
      </c>
      <c r="F12" s="11">
        <v>3.5</v>
      </c>
      <c r="G12" s="11">
        <v>3.7</v>
      </c>
      <c r="H12" s="11">
        <v>25.5</v>
      </c>
      <c r="I12" s="11">
        <v>149.30000000000001</v>
      </c>
      <c r="J12" s="11">
        <v>0.06</v>
      </c>
      <c r="K12" s="11">
        <v>0.01</v>
      </c>
      <c r="L12" s="11">
        <v>1.6</v>
      </c>
      <c r="M12" s="11">
        <v>0.04</v>
      </c>
      <c r="N12" s="11">
        <v>0.4</v>
      </c>
      <c r="O12" s="11">
        <v>102.6</v>
      </c>
      <c r="P12" s="11">
        <v>178.4</v>
      </c>
      <c r="Q12" s="11">
        <v>1</v>
      </c>
      <c r="R12" s="11">
        <v>1.2999999999999999E-2</v>
      </c>
      <c r="S12" s="11">
        <v>24.8</v>
      </c>
      <c r="T12" s="11">
        <v>1</v>
      </c>
    </row>
    <row r="13" spans="2:20" s="10" customFormat="1" x14ac:dyDescent="0.25">
      <c r="B13" s="11" t="s">
        <v>37</v>
      </c>
      <c r="C13" s="12" t="s">
        <v>38</v>
      </c>
      <c r="D13" s="12"/>
      <c r="E13" s="11">
        <v>40</v>
      </c>
      <c r="F13" s="11">
        <v>3.04</v>
      </c>
      <c r="G13" s="11">
        <v>0.32</v>
      </c>
      <c r="H13" s="11">
        <v>19.68</v>
      </c>
      <c r="I13" s="11">
        <v>88.8</v>
      </c>
      <c r="J13" s="11">
        <v>0.04</v>
      </c>
      <c r="K13" s="11">
        <v>0.01</v>
      </c>
      <c r="L13" s="11">
        <v>0.88</v>
      </c>
      <c r="M13" s="11">
        <v>0</v>
      </c>
      <c r="N13" s="11">
        <v>0.7</v>
      </c>
      <c r="O13" s="11">
        <v>8</v>
      </c>
      <c r="P13" s="11">
        <v>26</v>
      </c>
      <c r="Q13" s="11">
        <v>8.0000000000000002E-3</v>
      </c>
      <c r="R13" s="11">
        <v>3.0000000000000001E-3</v>
      </c>
      <c r="S13" s="11">
        <v>0</v>
      </c>
      <c r="T13" s="11">
        <v>0.44</v>
      </c>
    </row>
    <row r="14" spans="2:20" s="10" customFormat="1" ht="20.25" customHeight="1" x14ac:dyDescent="0.25">
      <c r="B14" s="13" t="s">
        <v>39</v>
      </c>
      <c r="C14" s="13"/>
      <c r="D14" s="13"/>
      <c r="E14" s="14">
        <f>SUM(E9:E13)</f>
        <v>560</v>
      </c>
      <c r="F14" s="14">
        <f t="shared" ref="F14:T14" si="0">SUM(F9:F13)</f>
        <v>18.809999999999999</v>
      </c>
      <c r="G14" s="14">
        <f t="shared" si="0"/>
        <v>21.03</v>
      </c>
      <c r="H14" s="14">
        <f t="shared" si="0"/>
        <v>83.800000000000011</v>
      </c>
      <c r="I14" s="14">
        <f t="shared" si="0"/>
        <v>585.1</v>
      </c>
      <c r="J14" s="14">
        <f t="shared" si="0"/>
        <v>0.37</v>
      </c>
      <c r="K14" s="14">
        <f t="shared" si="0"/>
        <v>0.30000000000000004</v>
      </c>
      <c r="L14" s="14">
        <f t="shared" si="0"/>
        <v>13.920000000000002</v>
      </c>
      <c r="M14" s="14">
        <f t="shared" si="0"/>
        <v>0.16600000000000001</v>
      </c>
      <c r="N14" s="14">
        <f t="shared" si="0"/>
        <v>1.4</v>
      </c>
      <c r="O14" s="14">
        <f t="shared" si="0"/>
        <v>445.18000000000006</v>
      </c>
      <c r="P14" s="14">
        <f t="shared" si="0"/>
        <v>537.78</v>
      </c>
      <c r="Q14" s="14">
        <f t="shared" si="0"/>
        <v>1.8080000000000001</v>
      </c>
      <c r="R14" s="14">
        <f t="shared" si="0"/>
        <v>5.7000000000000002E-2</v>
      </c>
      <c r="S14" s="14">
        <f t="shared" si="0"/>
        <v>106.49</v>
      </c>
      <c r="T14" s="14">
        <f t="shared" si="0"/>
        <v>5.4300000000000006</v>
      </c>
    </row>
    <row r="15" spans="2:20" s="10" customFormat="1" x14ac:dyDescent="0.25">
      <c r="B15" s="9" t="s">
        <v>40</v>
      </c>
      <c r="C15" s="9"/>
      <c r="D15" s="9"/>
      <c r="E15" s="9"/>
      <c r="F15" s="15">
        <f t="shared" ref="F15:T15" si="1">F14/F35</f>
        <v>0.24428571428571427</v>
      </c>
      <c r="G15" s="15">
        <f t="shared" si="1"/>
        <v>0.26620253164556962</v>
      </c>
      <c r="H15" s="15">
        <f t="shared" si="1"/>
        <v>0.25014925373134334</v>
      </c>
      <c r="I15" s="15">
        <f t="shared" si="1"/>
        <v>0.24897872340425534</v>
      </c>
      <c r="J15" s="15">
        <f t="shared" si="1"/>
        <v>0.30833333333333335</v>
      </c>
      <c r="K15" s="15">
        <f t="shared" si="1"/>
        <v>0.21428571428571433</v>
      </c>
      <c r="L15" s="15">
        <f t="shared" si="1"/>
        <v>0.23200000000000004</v>
      </c>
      <c r="M15" s="15">
        <f t="shared" si="1"/>
        <v>0.23714285714285718</v>
      </c>
      <c r="N15" s="15">
        <f t="shared" si="1"/>
        <v>0.13999999999999999</v>
      </c>
      <c r="O15" s="15">
        <f t="shared" si="1"/>
        <v>0.40470909090909096</v>
      </c>
      <c r="P15" s="15">
        <f t="shared" si="1"/>
        <v>0.48889090909090904</v>
      </c>
      <c r="Q15" s="15">
        <f t="shared" si="1"/>
        <v>0.18080000000000002</v>
      </c>
      <c r="R15" s="15">
        <f t="shared" si="1"/>
        <v>0.56999999999999995</v>
      </c>
      <c r="S15" s="15">
        <f t="shared" si="1"/>
        <v>0.42596000000000001</v>
      </c>
      <c r="T15" s="15">
        <f t="shared" si="1"/>
        <v>0.45250000000000007</v>
      </c>
    </row>
    <row r="16" spans="2:20" s="10" customFormat="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10" customFormat="1" x14ac:dyDescent="0.25">
      <c r="B17" s="9" t="s">
        <v>41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2:20" s="10" customFormat="1" ht="16.5" customHeight="1" x14ac:dyDescent="0.25">
      <c r="B18" s="11" t="s">
        <v>42</v>
      </c>
      <c r="C18" s="12" t="s">
        <v>43</v>
      </c>
      <c r="D18" s="12"/>
      <c r="E18" s="11">
        <v>60</v>
      </c>
      <c r="F18" s="11">
        <v>1.03</v>
      </c>
      <c r="G18" s="11">
        <v>3</v>
      </c>
      <c r="H18" s="11">
        <v>5.08</v>
      </c>
      <c r="I18" s="11">
        <v>51.42</v>
      </c>
      <c r="J18" s="11">
        <v>0.01</v>
      </c>
      <c r="K18" s="11">
        <v>0.02</v>
      </c>
      <c r="L18" s="11">
        <v>11.89</v>
      </c>
      <c r="M18" s="11">
        <v>0.01</v>
      </c>
      <c r="N18" s="11"/>
      <c r="O18" s="11">
        <v>31.34</v>
      </c>
      <c r="P18" s="11">
        <v>20.37</v>
      </c>
      <c r="Q18" s="11"/>
      <c r="R18" s="11">
        <v>0</v>
      </c>
      <c r="S18" s="11">
        <v>9.61</v>
      </c>
      <c r="T18" s="11">
        <v>0.4</v>
      </c>
    </row>
    <row r="19" spans="2:20" s="10" customFormat="1" ht="30" customHeight="1" x14ac:dyDescent="0.25">
      <c r="B19" s="11">
        <v>45</v>
      </c>
      <c r="C19" s="12" t="s">
        <v>44</v>
      </c>
      <c r="D19" s="12"/>
      <c r="E19" s="11">
        <v>60</v>
      </c>
      <c r="F19" s="11">
        <v>0.9</v>
      </c>
      <c r="G19" s="11">
        <v>1.31</v>
      </c>
      <c r="H19" s="11">
        <v>5.6</v>
      </c>
      <c r="I19" s="11">
        <v>37.79</v>
      </c>
      <c r="J19" s="11">
        <v>0.06</v>
      </c>
      <c r="K19" s="11">
        <v>7.0000000000000007E-2</v>
      </c>
      <c r="L19" s="11">
        <v>15.5</v>
      </c>
      <c r="M19" s="11">
        <v>7.0999999999999994E-2</v>
      </c>
      <c r="N19" s="11">
        <v>0.3</v>
      </c>
      <c r="O19" s="11">
        <v>28.2</v>
      </c>
      <c r="P19" s="11">
        <v>18.899999999999999</v>
      </c>
      <c r="Q19" s="11">
        <v>0.2</v>
      </c>
      <c r="R19" s="11">
        <v>1E-3</v>
      </c>
      <c r="S19" s="11">
        <v>10.5</v>
      </c>
      <c r="T19" s="11">
        <v>0.6</v>
      </c>
    </row>
    <row r="20" spans="2:20" s="10" customFormat="1" ht="17.25" customHeight="1" x14ac:dyDescent="0.25">
      <c r="B20" s="11">
        <v>102</v>
      </c>
      <c r="C20" s="12" t="s">
        <v>45</v>
      </c>
      <c r="D20" s="12"/>
      <c r="E20" s="11">
        <v>200</v>
      </c>
      <c r="F20" s="11">
        <v>4.4000000000000004</v>
      </c>
      <c r="G20" s="11">
        <v>4.22</v>
      </c>
      <c r="H20" s="11">
        <v>13.22</v>
      </c>
      <c r="I20" s="11">
        <v>118.6</v>
      </c>
      <c r="J20" s="11">
        <v>0.18</v>
      </c>
      <c r="K20" s="11">
        <v>0.06</v>
      </c>
      <c r="L20" s="11">
        <v>4.66</v>
      </c>
      <c r="M20" s="11">
        <v>0.18</v>
      </c>
      <c r="N20" s="11"/>
      <c r="O20" s="11">
        <v>34.14</v>
      </c>
      <c r="P20" s="11">
        <v>70.48</v>
      </c>
      <c r="Q20" s="11"/>
      <c r="R20" s="11"/>
      <c r="S20" s="11">
        <v>28.46</v>
      </c>
      <c r="T20" s="11">
        <v>1.64</v>
      </c>
    </row>
    <row r="21" spans="2:20" s="10" customFormat="1" ht="16.5" customHeight="1" x14ac:dyDescent="0.25">
      <c r="B21" s="11">
        <v>260</v>
      </c>
      <c r="C21" s="12" t="s">
        <v>46</v>
      </c>
      <c r="D21" s="12"/>
      <c r="E21" s="11">
        <v>90</v>
      </c>
      <c r="F21" s="11">
        <v>11.295</v>
      </c>
      <c r="G21" s="11">
        <v>11.691000000000001</v>
      </c>
      <c r="H21" s="11">
        <v>3.609</v>
      </c>
      <c r="I21" s="11">
        <v>164.25</v>
      </c>
      <c r="J21" s="11">
        <v>6.3E-2</v>
      </c>
      <c r="K21" s="11">
        <v>9.9000000000000005E-2</v>
      </c>
      <c r="L21" s="11">
        <v>4.5629999999999997</v>
      </c>
      <c r="M21" s="11">
        <v>1.341</v>
      </c>
      <c r="N21" s="11">
        <v>2.0249999999999999</v>
      </c>
      <c r="O21" s="11">
        <v>27.468</v>
      </c>
      <c r="P21" s="11">
        <v>107.271</v>
      </c>
      <c r="Q21" s="11"/>
      <c r="R21" s="11"/>
      <c r="S21" s="11">
        <v>21.626999999999999</v>
      </c>
      <c r="T21" s="11">
        <v>1.89</v>
      </c>
    </row>
    <row r="22" spans="2:20" s="10" customFormat="1" ht="28.5" customHeight="1" x14ac:dyDescent="0.25">
      <c r="B22" s="11">
        <v>203</v>
      </c>
      <c r="C22" s="12" t="s">
        <v>47</v>
      </c>
      <c r="D22" s="12"/>
      <c r="E22" s="11">
        <v>150</v>
      </c>
      <c r="F22" s="11">
        <v>5.7</v>
      </c>
      <c r="G22" s="11">
        <v>3.43</v>
      </c>
      <c r="H22" s="11">
        <v>36.450000000000003</v>
      </c>
      <c r="I22" s="11">
        <v>199.5</v>
      </c>
      <c r="J22" s="11">
        <v>0.09</v>
      </c>
      <c r="K22" s="11">
        <v>0.03</v>
      </c>
      <c r="L22" s="11">
        <v>0</v>
      </c>
      <c r="M22" s="11">
        <v>0.03</v>
      </c>
      <c r="N22" s="11">
        <v>1.25</v>
      </c>
      <c r="O22" s="11">
        <v>13.28</v>
      </c>
      <c r="P22" s="11">
        <v>46.21</v>
      </c>
      <c r="Q22" s="11">
        <v>0.78</v>
      </c>
      <c r="R22" s="11">
        <v>2E-3</v>
      </c>
      <c r="S22" s="11">
        <v>8.4700000000000006</v>
      </c>
      <c r="T22" s="11">
        <v>0.86</v>
      </c>
    </row>
    <row r="23" spans="2:20" s="10" customFormat="1" x14ac:dyDescent="0.25">
      <c r="B23" s="11">
        <v>377</v>
      </c>
      <c r="C23" s="12" t="s">
        <v>48</v>
      </c>
      <c r="D23" s="12"/>
      <c r="E23" s="11" t="s">
        <v>49</v>
      </c>
      <c r="F23" s="11">
        <v>0.26</v>
      </c>
      <c r="G23" s="11">
        <v>0.06</v>
      </c>
      <c r="H23" s="11">
        <v>15.22</v>
      </c>
      <c r="I23" s="11">
        <v>62.5</v>
      </c>
      <c r="J23" s="11"/>
      <c r="K23" s="11">
        <v>0.01</v>
      </c>
      <c r="L23" s="11">
        <v>2.9</v>
      </c>
      <c r="M23" s="11">
        <v>0</v>
      </c>
      <c r="N23" s="11">
        <v>0.06</v>
      </c>
      <c r="O23" s="11">
        <v>8.0500000000000007</v>
      </c>
      <c r="P23" s="11">
        <v>9.7799999999999994</v>
      </c>
      <c r="Q23" s="11">
        <v>0.02</v>
      </c>
      <c r="R23" s="11">
        <v>0</v>
      </c>
      <c r="S23" s="11">
        <v>5.24</v>
      </c>
      <c r="T23" s="11">
        <v>0.87</v>
      </c>
    </row>
    <row r="24" spans="2:20" s="10" customFormat="1" ht="15.75" customHeight="1" x14ac:dyDescent="0.25">
      <c r="B24" s="11" t="s">
        <v>37</v>
      </c>
      <c r="C24" s="12" t="s">
        <v>50</v>
      </c>
      <c r="D24" s="12"/>
      <c r="E24" s="11">
        <v>40</v>
      </c>
      <c r="F24" s="11">
        <v>2.64</v>
      </c>
      <c r="G24" s="11">
        <v>0.48</v>
      </c>
      <c r="H24" s="11">
        <v>13.68</v>
      </c>
      <c r="I24" s="11">
        <v>69.599999999999994</v>
      </c>
      <c r="J24" s="11">
        <v>0.08</v>
      </c>
      <c r="K24" s="11">
        <v>0.04</v>
      </c>
      <c r="L24" s="11">
        <v>0</v>
      </c>
      <c r="M24" s="11">
        <v>0</v>
      </c>
      <c r="N24" s="11">
        <v>2.4</v>
      </c>
      <c r="O24" s="11">
        <v>14</v>
      </c>
      <c r="P24" s="11">
        <v>63.2</v>
      </c>
      <c r="Q24" s="11">
        <v>1.2</v>
      </c>
      <c r="R24" s="11">
        <v>1E-3</v>
      </c>
      <c r="S24" s="11">
        <v>9.4</v>
      </c>
      <c r="T24" s="11">
        <v>0.78</v>
      </c>
    </row>
    <row r="25" spans="2:20" s="10" customFormat="1" x14ac:dyDescent="0.25">
      <c r="B25" s="11" t="s">
        <v>37</v>
      </c>
      <c r="C25" s="12" t="s">
        <v>51</v>
      </c>
      <c r="D25" s="12"/>
      <c r="E25" s="11">
        <v>30</v>
      </c>
      <c r="F25" s="11">
        <v>1.52</v>
      </c>
      <c r="G25" s="11">
        <v>0.16</v>
      </c>
      <c r="H25" s="11">
        <v>9.84</v>
      </c>
      <c r="I25" s="11">
        <v>46.9</v>
      </c>
      <c r="J25" s="11">
        <v>0.02</v>
      </c>
      <c r="K25" s="11">
        <v>0.01</v>
      </c>
      <c r="L25" s="11">
        <v>0.44</v>
      </c>
      <c r="M25" s="11">
        <v>0</v>
      </c>
      <c r="N25" s="11">
        <v>0.7</v>
      </c>
      <c r="O25" s="11">
        <v>4</v>
      </c>
      <c r="P25" s="11">
        <v>13</v>
      </c>
      <c r="Q25" s="11">
        <v>8.0000000000000002E-3</v>
      </c>
      <c r="R25" s="11">
        <v>1E-3</v>
      </c>
      <c r="S25" s="11">
        <v>0</v>
      </c>
      <c r="T25" s="11">
        <v>0.22</v>
      </c>
    </row>
    <row r="26" spans="2:20" s="10" customFormat="1" ht="20.25" customHeight="1" x14ac:dyDescent="0.25">
      <c r="B26" s="13" t="s">
        <v>52</v>
      </c>
      <c r="C26" s="13"/>
      <c r="D26" s="13"/>
      <c r="E26" s="14">
        <f>E19+E20+E21+E22+E24+E25+204</f>
        <v>774</v>
      </c>
      <c r="F26" s="14">
        <f>SUM(F19:F25)</f>
        <v>26.715</v>
      </c>
      <c r="G26" s="14">
        <f t="shared" ref="G26:T26" si="2">SUM(G19:G25)</f>
        <v>21.350999999999999</v>
      </c>
      <c r="H26" s="14">
        <f t="shared" si="2"/>
        <v>97.619</v>
      </c>
      <c r="I26" s="14">
        <f t="shared" si="2"/>
        <v>699.14</v>
      </c>
      <c r="J26" s="14">
        <f t="shared" si="2"/>
        <v>0.49300000000000005</v>
      </c>
      <c r="K26" s="14">
        <f t="shared" si="2"/>
        <v>0.31900000000000001</v>
      </c>
      <c r="L26" s="14">
        <f t="shared" si="2"/>
        <v>28.062999999999999</v>
      </c>
      <c r="M26" s="14">
        <f t="shared" si="2"/>
        <v>1.6220000000000001</v>
      </c>
      <c r="N26" s="14">
        <f t="shared" si="2"/>
        <v>6.7350000000000003</v>
      </c>
      <c r="O26" s="14">
        <f t="shared" si="2"/>
        <v>129.13800000000001</v>
      </c>
      <c r="P26" s="14">
        <f t="shared" si="2"/>
        <v>328.84100000000001</v>
      </c>
      <c r="Q26" s="14">
        <f t="shared" si="2"/>
        <v>2.2080000000000002</v>
      </c>
      <c r="R26" s="14">
        <f t="shared" si="2"/>
        <v>5.0000000000000001E-3</v>
      </c>
      <c r="S26" s="14">
        <f t="shared" si="2"/>
        <v>83.697000000000003</v>
      </c>
      <c r="T26" s="14">
        <f t="shared" si="2"/>
        <v>6.86</v>
      </c>
    </row>
    <row r="27" spans="2:20" s="10" customFormat="1" x14ac:dyDescent="0.25">
      <c r="B27" s="9" t="s">
        <v>40</v>
      </c>
      <c r="C27" s="9"/>
      <c r="D27" s="9"/>
      <c r="E27" s="9"/>
      <c r="F27" s="15">
        <f t="shared" ref="F27:T27" si="3">F26/F35</f>
        <v>0.34694805194805195</v>
      </c>
      <c r="G27" s="15">
        <f t="shared" si="3"/>
        <v>0.27026582278481009</v>
      </c>
      <c r="H27" s="15">
        <f t="shared" si="3"/>
        <v>0.29139999999999999</v>
      </c>
      <c r="I27" s="15">
        <f t="shared" si="3"/>
        <v>0.29750638297872339</v>
      </c>
      <c r="J27" s="15">
        <f t="shared" si="3"/>
        <v>0.41083333333333338</v>
      </c>
      <c r="K27" s="15">
        <f t="shared" si="3"/>
        <v>0.22785714285714287</v>
      </c>
      <c r="L27" s="15">
        <f t="shared" si="3"/>
        <v>0.46771666666666667</v>
      </c>
      <c r="M27" s="16">
        <f t="shared" si="3"/>
        <v>2.3171428571428576</v>
      </c>
      <c r="N27" s="15">
        <f t="shared" si="3"/>
        <v>0.67349999999999999</v>
      </c>
      <c r="O27" s="15">
        <f t="shared" si="3"/>
        <v>0.11739818181818182</v>
      </c>
      <c r="P27" s="15">
        <f t="shared" si="3"/>
        <v>0.29894636363636362</v>
      </c>
      <c r="Q27" s="15">
        <f t="shared" si="3"/>
        <v>0.22080000000000002</v>
      </c>
      <c r="R27" s="15">
        <f t="shared" si="3"/>
        <v>4.9999999999999996E-2</v>
      </c>
      <c r="S27" s="15">
        <f t="shared" si="3"/>
        <v>0.33478800000000003</v>
      </c>
      <c r="T27" s="15">
        <f t="shared" si="3"/>
        <v>0.57166666666666666</v>
      </c>
    </row>
    <row r="28" spans="2:20" s="18" customFormat="1" x14ac:dyDescent="0.25">
      <c r="B28" s="17" t="s">
        <v>53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2:20" s="10" customFormat="1" ht="16.5" customHeight="1" x14ac:dyDescent="0.25">
      <c r="B29" s="11" t="s">
        <v>37</v>
      </c>
      <c r="C29" s="12" t="s">
        <v>54</v>
      </c>
      <c r="D29" s="12"/>
      <c r="E29" s="11">
        <v>100</v>
      </c>
      <c r="F29" s="11">
        <v>7.86</v>
      </c>
      <c r="G29" s="11">
        <v>5.57</v>
      </c>
      <c r="H29" s="11">
        <v>53.71</v>
      </c>
      <c r="I29" s="11">
        <v>297.14</v>
      </c>
      <c r="J29" s="11">
        <v>0.1</v>
      </c>
      <c r="K29" s="11">
        <v>0.04</v>
      </c>
      <c r="L29" s="11">
        <v>0</v>
      </c>
      <c r="M29" s="11">
        <v>0.1</v>
      </c>
      <c r="N29" s="11"/>
      <c r="O29" s="11">
        <v>16.170000000000002</v>
      </c>
      <c r="P29" s="11">
        <v>0</v>
      </c>
      <c r="Q29" s="11">
        <v>0</v>
      </c>
      <c r="R29" s="11">
        <v>0</v>
      </c>
      <c r="S29" s="11">
        <v>11.19</v>
      </c>
      <c r="T29" s="11">
        <v>0.9</v>
      </c>
    </row>
    <row r="30" spans="2:20" s="10" customFormat="1" ht="25.5" customHeight="1" x14ac:dyDescent="0.25">
      <c r="B30" s="2">
        <v>349</v>
      </c>
      <c r="C30" s="19" t="s">
        <v>55</v>
      </c>
      <c r="D30" s="19"/>
      <c r="E30" s="2">
        <v>200</v>
      </c>
      <c r="F30" s="2">
        <v>0.22</v>
      </c>
      <c r="G30" s="2">
        <v>0</v>
      </c>
      <c r="H30" s="2">
        <v>24.42</v>
      </c>
      <c r="I30" s="2">
        <v>98.56</v>
      </c>
      <c r="J30" s="2"/>
      <c r="K30" s="2"/>
      <c r="L30" s="2">
        <v>0.2</v>
      </c>
      <c r="M30" s="2"/>
      <c r="N30" s="2"/>
      <c r="O30" s="2">
        <v>22.6</v>
      </c>
      <c r="P30" s="2">
        <v>7.7</v>
      </c>
      <c r="Q30" s="2">
        <v>0</v>
      </c>
      <c r="R30" s="2">
        <v>0</v>
      </c>
      <c r="S30" s="2">
        <v>3</v>
      </c>
      <c r="T30" s="2">
        <v>0.66</v>
      </c>
    </row>
    <row r="31" spans="2:20" s="10" customFormat="1" ht="13.5" customHeight="1" x14ac:dyDescent="0.25">
      <c r="B31" s="20" t="s">
        <v>56</v>
      </c>
      <c r="C31" s="21"/>
      <c r="D31" s="22"/>
      <c r="E31" s="14">
        <f>E29+E30</f>
        <v>300</v>
      </c>
      <c r="F31" s="14">
        <f t="shared" ref="F31:T31" si="4">F29+F30</f>
        <v>8.08</v>
      </c>
      <c r="G31" s="14">
        <f t="shared" si="4"/>
        <v>5.57</v>
      </c>
      <c r="H31" s="14">
        <f t="shared" si="4"/>
        <v>78.13</v>
      </c>
      <c r="I31" s="14">
        <f t="shared" si="4"/>
        <v>395.7</v>
      </c>
      <c r="J31" s="14">
        <f t="shared" si="4"/>
        <v>0.1</v>
      </c>
      <c r="K31" s="14">
        <f t="shared" si="4"/>
        <v>0.04</v>
      </c>
      <c r="L31" s="14">
        <f t="shared" si="4"/>
        <v>0.2</v>
      </c>
      <c r="M31" s="14">
        <f t="shared" si="4"/>
        <v>0.1</v>
      </c>
      <c r="N31" s="14">
        <f t="shared" si="4"/>
        <v>0</v>
      </c>
      <c r="O31" s="14">
        <f t="shared" si="4"/>
        <v>38.770000000000003</v>
      </c>
      <c r="P31" s="14">
        <f t="shared" si="4"/>
        <v>7.7</v>
      </c>
      <c r="Q31" s="14">
        <f t="shared" si="4"/>
        <v>0</v>
      </c>
      <c r="R31" s="14">
        <f t="shared" si="4"/>
        <v>0</v>
      </c>
      <c r="S31" s="14">
        <f t="shared" si="4"/>
        <v>14.19</v>
      </c>
      <c r="T31" s="14">
        <f t="shared" si="4"/>
        <v>1.56</v>
      </c>
    </row>
    <row r="32" spans="2:20" s="10" customFormat="1" ht="15" customHeight="1" x14ac:dyDescent="0.25">
      <c r="B32" s="9" t="s">
        <v>40</v>
      </c>
      <c r="C32" s="9"/>
      <c r="D32" s="9"/>
      <c r="E32" s="9"/>
      <c r="F32" s="15">
        <f>F31/F35</f>
        <v>0.10493506493506494</v>
      </c>
      <c r="G32" s="15">
        <f t="shared" ref="G32:T32" si="5">G31/G35</f>
        <v>7.0506329113924057E-2</v>
      </c>
      <c r="H32" s="15">
        <f t="shared" si="5"/>
        <v>0.2332238805970149</v>
      </c>
      <c r="I32" s="15">
        <f t="shared" si="5"/>
        <v>0.16838297872340424</v>
      </c>
      <c r="J32" s="15">
        <f t="shared" si="5"/>
        <v>8.3333333333333343E-2</v>
      </c>
      <c r="K32" s="15">
        <f t="shared" si="5"/>
        <v>2.8571428571428574E-2</v>
      </c>
      <c r="L32" s="15">
        <f t="shared" si="5"/>
        <v>3.3333333333333335E-3</v>
      </c>
      <c r="M32" s="15">
        <f t="shared" si="5"/>
        <v>0.14285714285714288</v>
      </c>
      <c r="N32" s="15">
        <f t="shared" si="5"/>
        <v>0</v>
      </c>
      <c r="O32" s="15">
        <f t="shared" si="5"/>
        <v>3.5245454545454545E-2</v>
      </c>
      <c r="P32" s="15">
        <f t="shared" si="5"/>
        <v>7.0000000000000001E-3</v>
      </c>
      <c r="Q32" s="15">
        <f t="shared" si="5"/>
        <v>0</v>
      </c>
      <c r="R32" s="15">
        <f t="shared" si="5"/>
        <v>0</v>
      </c>
      <c r="S32" s="15">
        <f t="shared" si="5"/>
        <v>5.6759999999999998E-2</v>
      </c>
      <c r="T32" s="15">
        <f t="shared" si="5"/>
        <v>0.13</v>
      </c>
    </row>
    <row r="33" spans="2:20" s="10" customFormat="1" x14ac:dyDescent="0.25">
      <c r="B33" s="9" t="s">
        <v>40</v>
      </c>
      <c r="C33" s="9"/>
      <c r="D33" s="9"/>
      <c r="E33" s="9"/>
      <c r="F33" s="15">
        <v>8.5000000000000006E-2</v>
      </c>
      <c r="G33" s="15">
        <v>6.7000000000000004E-2</v>
      </c>
      <c r="H33" s="15">
        <v>0.13400000000000001</v>
      </c>
      <c r="I33" s="15">
        <v>0.108</v>
      </c>
      <c r="J33" s="15">
        <v>6.0999999999999999E-2</v>
      </c>
      <c r="K33" s="15">
        <v>0.21</v>
      </c>
      <c r="L33" s="15">
        <v>0.64800000000000002</v>
      </c>
      <c r="M33" s="15">
        <v>0.105</v>
      </c>
      <c r="N33" s="15">
        <v>0.1</v>
      </c>
      <c r="O33" s="15">
        <v>0.249</v>
      </c>
      <c r="P33" s="15">
        <v>0.187</v>
      </c>
      <c r="Q33" s="15">
        <v>6.2E-2</v>
      </c>
      <c r="R33" s="15">
        <v>2.7E-2</v>
      </c>
      <c r="S33" s="15">
        <v>0.16400000000000001</v>
      </c>
      <c r="T33" s="15">
        <v>0.16200000000000001</v>
      </c>
    </row>
    <row r="34" spans="2:20" s="10" customFormat="1" x14ac:dyDescent="0.25">
      <c r="B34" s="9" t="s">
        <v>57</v>
      </c>
      <c r="C34" s="9"/>
      <c r="D34" s="9"/>
      <c r="E34" s="9"/>
      <c r="F34" s="14">
        <f>F14+F26+F31</f>
        <v>53.604999999999997</v>
      </c>
      <c r="G34" s="14">
        <f t="shared" ref="G34:T34" si="6">G14+G26+G31</f>
        <v>47.951000000000001</v>
      </c>
      <c r="H34" s="14">
        <f t="shared" si="6"/>
        <v>259.54899999999998</v>
      </c>
      <c r="I34" s="14">
        <f t="shared" si="6"/>
        <v>1679.94</v>
      </c>
      <c r="J34" s="14">
        <f t="shared" si="6"/>
        <v>0.96299999999999997</v>
      </c>
      <c r="K34" s="14">
        <f t="shared" si="6"/>
        <v>0.65900000000000003</v>
      </c>
      <c r="L34" s="14">
        <f t="shared" si="6"/>
        <v>42.183000000000007</v>
      </c>
      <c r="M34" s="14">
        <f t="shared" si="6"/>
        <v>1.8880000000000001</v>
      </c>
      <c r="N34" s="14">
        <f t="shared" si="6"/>
        <v>8.1349999999999998</v>
      </c>
      <c r="O34" s="14">
        <f t="shared" si="6"/>
        <v>613.08800000000008</v>
      </c>
      <c r="P34" s="14">
        <f t="shared" si="6"/>
        <v>874.32100000000003</v>
      </c>
      <c r="Q34" s="14">
        <f t="shared" si="6"/>
        <v>4.016</v>
      </c>
      <c r="R34" s="14">
        <f t="shared" si="6"/>
        <v>6.2E-2</v>
      </c>
      <c r="S34" s="14">
        <f t="shared" si="6"/>
        <v>204.37700000000001</v>
      </c>
      <c r="T34" s="14">
        <f t="shared" si="6"/>
        <v>13.850000000000001</v>
      </c>
    </row>
    <row r="35" spans="2:20" s="10" customFormat="1" x14ac:dyDescent="0.25">
      <c r="B35" s="9" t="s">
        <v>58</v>
      </c>
      <c r="C35" s="9"/>
      <c r="D35" s="9"/>
      <c r="E35" s="9"/>
      <c r="F35" s="11">
        <v>77</v>
      </c>
      <c r="G35" s="11">
        <v>79</v>
      </c>
      <c r="H35" s="11">
        <v>335</v>
      </c>
      <c r="I35" s="11">
        <v>2350</v>
      </c>
      <c r="J35" s="11">
        <v>1.2</v>
      </c>
      <c r="K35" s="11">
        <v>1.4</v>
      </c>
      <c r="L35" s="11">
        <v>60</v>
      </c>
      <c r="M35" s="11">
        <v>0.7</v>
      </c>
      <c r="N35" s="11">
        <v>10</v>
      </c>
      <c r="O35" s="11">
        <v>1100</v>
      </c>
      <c r="P35" s="11">
        <v>1100</v>
      </c>
      <c r="Q35" s="11">
        <v>10</v>
      </c>
      <c r="R35" s="11">
        <v>0.1</v>
      </c>
      <c r="S35" s="11">
        <v>250</v>
      </c>
      <c r="T35" s="11">
        <v>12</v>
      </c>
    </row>
    <row r="36" spans="2:20" s="10" customFormat="1" x14ac:dyDescent="0.25">
      <c r="B36" s="9" t="s">
        <v>40</v>
      </c>
      <c r="C36" s="9"/>
      <c r="D36" s="9"/>
      <c r="E36" s="9"/>
      <c r="F36" s="15">
        <f>F34/F35</f>
        <v>0.6961688311688311</v>
      </c>
      <c r="G36" s="15">
        <f t="shared" ref="G36:T36" si="7">G34/G35</f>
        <v>0.60697468354430384</v>
      </c>
      <c r="H36" s="15">
        <f t="shared" si="7"/>
        <v>0.77477313432835815</v>
      </c>
      <c r="I36" s="15">
        <f t="shared" si="7"/>
        <v>0.714868085106383</v>
      </c>
      <c r="J36" s="15">
        <f t="shared" si="7"/>
        <v>0.80249999999999999</v>
      </c>
      <c r="K36" s="15">
        <f t="shared" si="7"/>
        <v>0.47071428571428575</v>
      </c>
      <c r="L36" s="15">
        <f t="shared" si="7"/>
        <v>0.70305000000000006</v>
      </c>
      <c r="M36" s="15">
        <f t="shared" si="7"/>
        <v>2.6971428571428575</v>
      </c>
      <c r="N36" s="15">
        <f t="shared" si="7"/>
        <v>0.8135</v>
      </c>
      <c r="O36" s="15">
        <f t="shared" si="7"/>
        <v>0.55735272727272733</v>
      </c>
      <c r="P36" s="15">
        <f t="shared" si="7"/>
        <v>0.79483727272727278</v>
      </c>
      <c r="Q36" s="15">
        <f t="shared" si="7"/>
        <v>0.40160000000000001</v>
      </c>
      <c r="R36" s="15">
        <f t="shared" si="7"/>
        <v>0.62</v>
      </c>
      <c r="S36" s="15">
        <f t="shared" si="7"/>
        <v>0.81750800000000001</v>
      </c>
      <c r="T36" s="15">
        <f t="shared" si="7"/>
        <v>1.1541666666666668</v>
      </c>
    </row>
    <row r="37" spans="2:20" s="10" customFormat="1" x14ac:dyDescent="0.25">
      <c r="B37" s="11"/>
      <c r="C37" s="11"/>
      <c r="D37" s="14"/>
      <c r="E37" s="14"/>
      <c r="F37" s="11"/>
      <c r="G37" s="11"/>
      <c r="H37" s="11"/>
      <c r="I37" s="11"/>
      <c r="J37" s="11"/>
      <c r="K37" s="11"/>
      <c r="L37" s="11"/>
      <c r="M37" s="23" t="s">
        <v>0</v>
      </c>
      <c r="N37" s="23"/>
      <c r="O37" s="23"/>
      <c r="P37" s="23"/>
      <c r="Q37" s="23"/>
      <c r="R37" s="23"/>
      <c r="S37" s="23"/>
      <c r="T37" s="23"/>
    </row>
    <row r="38" spans="2:20" s="10" customFormat="1" x14ac:dyDescent="0.25">
      <c r="B38" s="9" t="s">
        <v>59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2:20" s="10" customFormat="1" x14ac:dyDescent="0.25">
      <c r="B39" s="9" t="s">
        <v>2</v>
      </c>
      <c r="C39" s="9"/>
      <c r="D39" s="11"/>
      <c r="E39" s="11"/>
      <c r="F39" s="11"/>
      <c r="G39" s="23" t="s">
        <v>60</v>
      </c>
      <c r="H39" s="23"/>
      <c r="I39" s="23"/>
      <c r="J39" s="11"/>
      <c r="K39" s="11"/>
      <c r="L39" s="9" t="s">
        <v>4</v>
      </c>
      <c r="M39" s="9"/>
      <c r="N39" s="23" t="s">
        <v>5</v>
      </c>
      <c r="O39" s="23"/>
      <c r="P39" s="23"/>
      <c r="Q39" s="23"/>
      <c r="R39" s="11"/>
      <c r="S39" s="11"/>
      <c r="T39" s="11"/>
    </row>
    <row r="40" spans="2:20" s="10" customFormat="1" x14ac:dyDescent="0.25">
      <c r="B40" s="11"/>
      <c r="C40" s="11"/>
      <c r="D40" s="11"/>
      <c r="E40" s="9" t="s">
        <v>7</v>
      </c>
      <c r="F40" s="9"/>
      <c r="G40" s="11">
        <v>1</v>
      </c>
      <c r="H40" s="11"/>
      <c r="I40" s="11"/>
      <c r="J40" s="11"/>
      <c r="K40" s="11"/>
      <c r="L40" s="9" t="s">
        <v>8</v>
      </c>
      <c r="M40" s="9"/>
      <c r="N40" s="23" t="s">
        <v>9</v>
      </c>
      <c r="O40" s="23"/>
      <c r="P40" s="23"/>
      <c r="Q40" s="23"/>
      <c r="R40" s="23"/>
      <c r="S40" s="23"/>
      <c r="T40" s="23"/>
    </row>
    <row r="41" spans="2:20" s="24" customFormat="1" x14ac:dyDescent="0.25">
      <c r="B41" s="6" t="s">
        <v>61</v>
      </c>
      <c r="C41" s="5" t="s">
        <v>11</v>
      </c>
      <c r="D41" s="5"/>
      <c r="E41" s="5" t="s">
        <v>12</v>
      </c>
      <c r="F41" s="5" t="s">
        <v>13</v>
      </c>
      <c r="G41" s="5"/>
      <c r="H41" s="5"/>
      <c r="I41" s="6" t="s">
        <v>14</v>
      </c>
      <c r="J41" s="5" t="s">
        <v>15</v>
      </c>
      <c r="K41" s="5"/>
      <c r="L41" s="5"/>
      <c r="M41" s="5"/>
      <c r="N41" s="5"/>
      <c r="O41" s="5" t="s">
        <v>16</v>
      </c>
      <c r="P41" s="5"/>
      <c r="Q41" s="5"/>
      <c r="R41" s="5"/>
      <c r="S41" s="5"/>
      <c r="T41" s="5"/>
    </row>
    <row r="42" spans="2:20" s="24" customFormat="1" ht="51" x14ac:dyDescent="0.25">
      <c r="B42" s="6" t="s">
        <v>62</v>
      </c>
      <c r="C42" s="5"/>
      <c r="D42" s="5"/>
      <c r="E42" s="5"/>
      <c r="F42" s="6" t="s">
        <v>17</v>
      </c>
      <c r="G42" s="6" t="s">
        <v>18</v>
      </c>
      <c r="H42" s="6" t="s">
        <v>19</v>
      </c>
      <c r="I42" s="6" t="s">
        <v>20</v>
      </c>
      <c r="J42" s="6" t="s">
        <v>21</v>
      </c>
      <c r="K42" s="6" t="s">
        <v>22</v>
      </c>
      <c r="L42" s="6" t="s">
        <v>23</v>
      </c>
      <c r="M42" s="6" t="s">
        <v>24</v>
      </c>
      <c r="N42" s="6" t="s">
        <v>25</v>
      </c>
      <c r="O42" s="6" t="s">
        <v>26</v>
      </c>
      <c r="P42" s="6" t="s">
        <v>27</v>
      </c>
      <c r="Q42" s="6" t="s">
        <v>28</v>
      </c>
      <c r="R42" s="6" t="s">
        <v>29</v>
      </c>
      <c r="S42" s="6" t="s">
        <v>30</v>
      </c>
      <c r="T42" s="6" t="s">
        <v>31</v>
      </c>
    </row>
    <row r="43" spans="2:20" s="10" customFormat="1" x14ac:dyDescent="0.25">
      <c r="B43" s="25">
        <v>1</v>
      </c>
      <c r="C43" s="26">
        <v>2</v>
      </c>
      <c r="D43" s="26"/>
      <c r="E43" s="25">
        <v>3</v>
      </c>
      <c r="F43" s="25">
        <v>4</v>
      </c>
      <c r="G43" s="25">
        <v>5</v>
      </c>
      <c r="H43" s="25">
        <v>6</v>
      </c>
      <c r="I43" s="25">
        <v>7</v>
      </c>
      <c r="J43" s="25">
        <v>8</v>
      </c>
      <c r="K43" s="25">
        <v>9</v>
      </c>
      <c r="L43" s="25">
        <v>10</v>
      </c>
      <c r="M43" s="25">
        <v>11</v>
      </c>
      <c r="N43" s="25">
        <v>12</v>
      </c>
      <c r="O43" s="25">
        <v>13</v>
      </c>
      <c r="P43" s="25">
        <v>14</v>
      </c>
      <c r="Q43" s="25">
        <v>15</v>
      </c>
      <c r="R43" s="25">
        <v>16</v>
      </c>
      <c r="S43" s="25">
        <v>17</v>
      </c>
      <c r="T43" s="25">
        <v>18</v>
      </c>
    </row>
    <row r="44" spans="2:20" s="10" customFormat="1" x14ac:dyDescent="0.25">
      <c r="B44" s="9" t="s">
        <v>63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2:20" s="28" customFormat="1" ht="18.75" customHeight="1" x14ac:dyDescent="0.25">
      <c r="B45" s="27" t="s">
        <v>64</v>
      </c>
      <c r="C45" s="12" t="s">
        <v>65</v>
      </c>
      <c r="D45" s="12"/>
      <c r="E45" s="11">
        <v>40</v>
      </c>
      <c r="F45" s="11">
        <v>0.4</v>
      </c>
      <c r="G45" s="11">
        <v>1.8</v>
      </c>
      <c r="H45" s="11">
        <v>5.8</v>
      </c>
      <c r="I45" s="27">
        <v>40</v>
      </c>
      <c r="J45" s="11">
        <v>0.01</v>
      </c>
      <c r="K45" s="11">
        <v>0.01</v>
      </c>
      <c r="L45" s="11">
        <v>1.53</v>
      </c>
      <c r="M45" s="11">
        <v>0.01</v>
      </c>
      <c r="N45" s="11"/>
      <c r="O45" s="11">
        <v>8.19</v>
      </c>
      <c r="P45" s="11">
        <v>0</v>
      </c>
      <c r="Q45" s="11"/>
      <c r="R45" s="11">
        <v>0</v>
      </c>
      <c r="S45" s="11">
        <v>4.68</v>
      </c>
      <c r="T45" s="11">
        <v>0.21</v>
      </c>
    </row>
    <row r="46" spans="2:20" s="10" customFormat="1" ht="29.25" customHeight="1" x14ac:dyDescent="0.25">
      <c r="B46" s="27">
        <v>71</v>
      </c>
      <c r="C46" s="12" t="s">
        <v>66</v>
      </c>
      <c r="D46" s="12"/>
      <c r="E46" s="27">
        <v>40</v>
      </c>
      <c r="F46" s="27">
        <v>0.33</v>
      </c>
      <c r="G46" s="27">
        <v>0.04</v>
      </c>
      <c r="H46" s="27">
        <v>1.1299999999999999</v>
      </c>
      <c r="I46" s="27">
        <v>6.23</v>
      </c>
      <c r="J46" s="27">
        <v>8.9999999999999993E-3</v>
      </c>
      <c r="K46" s="27">
        <v>0.01</v>
      </c>
      <c r="L46" s="27">
        <v>3</v>
      </c>
      <c r="M46" s="27">
        <v>3.0000000000000001E-3</v>
      </c>
      <c r="N46" s="27">
        <v>0.03</v>
      </c>
      <c r="O46" s="27">
        <v>6.9</v>
      </c>
      <c r="P46" s="27">
        <v>12.6</v>
      </c>
      <c r="Q46" s="27">
        <v>6.4000000000000001E-2</v>
      </c>
      <c r="R46" s="27">
        <v>1E-3</v>
      </c>
      <c r="S46" s="27">
        <v>4.2</v>
      </c>
      <c r="T46" s="27">
        <v>0.18</v>
      </c>
    </row>
    <row r="47" spans="2:20" s="10" customFormat="1" ht="26.25" customHeight="1" x14ac:dyDescent="0.25">
      <c r="B47" s="27" t="s">
        <v>67</v>
      </c>
      <c r="C47" s="12" t="s">
        <v>68</v>
      </c>
      <c r="D47" s="12"/>
      <c r="E47" s="27">
        <v>90</v>
      </c>
      <c r="F47" s="27">
        <v>10.26</v>
      </c>
      <c r="G47" s="27">
        <v>10.08</v>
      </c>
      <c r="H47" s="27">
        <v>12.15</v>
      </c>
      <c r="I47" s="27">
        <v>181.8</v>
      </c>
      <c r="J47" s="27">
        <v>7.0000000000000007E-2</v>
      </c>
      <c r="K47" s="27">
        <v>0.12</v>
      </c>
      <c r="L47" s="27">
        <v>0.9</v>
      </c>
      <c r="M47" s="27">
        <v>7.0000000000000007E-2</v>
      </c>
      <c r="N47" s="27"/>
      <c r="O47" s="27">
        <v>28.8</v>
      </c>
      <c r="P47" s="27">
        <v>0</v>
      </c>
      <c r="Q47" s="27">
        <v>2.5649999999999999</v>
      </c>
      <c r="R47" s="27"/>
      <c r="S47" s="27">
        <v>23.49</v>
      </c>
      <c r="T47" s="27">
        <v>0</v>
      </c>
    </row>
    <row r="48" spans="2:20" s="10" customFormat="1" ht="16.5" customHeight="1" x14ac:dyDescent="0.25">
      <c r="B48" s="11">
        <v>304</v>
      </c>
      <c r="C48" s="12" t="s">
        <v>69</v>
      </c>
      <c r="D48" s="12"/>
      <c r="E48" s="11">
        <v>150</v>
      </c>
      <c r="F48" s="11">
        <v>3.7</v>
      </c>
      <c r="G48" s="11">
        <v>5.37</v>
      </c>
      <c r="H48" s="11">
        <v>36.68</v>
      </c>
      <c r="I48" s="11">
        <v>209.85</v>
      </c>
      <c r="J48" s="11">
        <v>0.03</v>
      </c>
      <c r="K48" s="11">
        <v>0.02</v>
      </c>
      <c r="L48" s="11">
        <v>0</v>
      </c>
      <c r="M48" s="11">
        <v>0.04</v>
      </c>
      <c r="N48" s="11">
        <v>0</v>
      </c>
      <c r="O48" s="11">
        <v>14.9</v>
      </c>
      <c r="P48" s="11">
        <v>79.400000000000006</v>
      </c>
      <c r="Q48" s="11">
        <v>0</v>
      </c>
      <c r="R48" s="11">
        <v>1E-3</v>
      </c>
      <c r="S48" s="11">
        <v>27.9</v>
      </c>
      <c r="T48" s="11">
        <v>0.59</v>
      </c>
    </row>
    <row r="49" spans="2:20" s="10" customFormat="1" ht="18" customHeight="1" x14ac:dyDescent="0.25">
      <c r="B49" s="11">
        <v>379</v>
      </c>
      <c r="C49" s="12" t="s">
        <v>70</v>
      </c>
      <c r="D49" s="12"/>
      <c r="E49" s="11">
        <v>200</v>
      </c>
      <c r="F49" s="11">
        <v>3.17</v>
      </c>
      <c r="G49" s="11">
        <v>2.68</v>
      </c>
      <c r="H49" s="11">
        <v>15.95</v>
      </c>
      <c r="I49" s="11">
        <v>100.6</v>
      </c>
      <c r="J49" s="11">
        <v>0.04</v>
      </c>
      <c r="K49" s="11">
        <v>0.15</v>
      </c>
      <c r="L49" s="11">
        <v>1.3</v>
      </c>
      <c r="M49" s="11">
        <v>0.03</v>
      </c>
      <c r="N49" s="11">
        <v>0.06</v>
      </c>
      <c r="O49" s="11">
        <v>120.4</v>
      </c>
      <c r="P49" s="11">
        <v>90</v>
      </c>
      <c r="Q49" s="11">
        <v>1.1000000000000001</v>
      </c>
      <c r="R49" s="11">
        <v>0.01</v>
      </c>
      <c r="S49" s="11">
        <v>14</v>
      </c>
      <c r="T49" s="11">
        <v>0.12</v>
      </c>
    </row>
    <row r="50" spans="2:20" s="10" customFormat="1" x14ac:dyDescent="0.25">
      <c r="B50" s="11" t="s">
        <v>37</v>
      </c>
      <c r="C50" s="12" t="s">
        <v>38</v>
      </c>
      <c r="D50" s="12"/>
      <c r="E50" s="11">
        <v>40</v>
      </c>
      <c r="F50" s="11">
        <v>3.04</v>
      </c>
      <c r="G50" s="11">
        <v>0.32</v>
      </c>
      <c r="H50" s="11">
        <v>19.68</v>
      </c>
      <c r="I50" s="11">
        <v>93.8</v>
      </c>
      <c r="J50" s="11">
        <v>0.04</v>
      </c>
      <c r="K50" s="11">
        <v>0.01</v>
      </c>
      <c r="L50" s="11">
        <v>0.88</v>
      </c>
      <c r="M50" s="11">
        <v>0</v>
      </c>
      <c r="N50" s="11">
        <v>0.7</v>
      </c>
      <c r="O50" s="11">
        <v>8</v>
      </c>
      <c r="P50" s="11">
        <v>26</v>
      </c>
      <c r="Q50" s="11">
        <v>8.0000000000000002E-3</v>
      </c>
      <c r="R50" s="11">
        <v>3.0000000000000001E-3</v>
      </c>
      <c r="S50" s="11">
        <v>0</v>
      </c>
      <c r="T50" s="11">
        <v>0.44</v>
      </c>
    </row>
    <row r="51" spans="2:20" s="10" customFormat="1" x14ac:dyDescent="0.25">
      <c r="B51" s="29" t="s">
        <v>71</v>
      </c>
      <c r="C51" s="30"/>
      <c r="D51" s="14"/>
      <c r="E51" s="14">
        <f>SUM(E46:E50)</f>
        <v>520</v>
      </c>
      <c r="F51" s="14">
        <f t="shared" ref="F51:T51" si="8">SUM(F46:F50)</f>
        <v>20.5</v>
      </c>
      <c r="G51" s="14">
        <f t="shared" si="8"/>
        <v>18.489999999999998</v>
      </c>
      <c r="H51" s="14">
        <f t="shared" si="8"/>
        <v>85.59</v>
      </c>
      <c r="I51" s="14">
        <f t="shared" si="8"/>
        <v>592.28</v>
      </c>
      <c r="J51" s="14">
        <f t="shared" si="8"/>
        <v>0.189</v>
      </c>
      <c r="K51" s="14">
        <f t="shared" si="8"/>
        <v>0.31</v>
      </c>
      <c r="L51" s="14">
        <f t="shared" si="8"/>
        <v>6.08</v>
      </c>
      <c r="M51" s="14">
        <f t="shared" si="8"/>
        <v>0.14300000000000002</v>
      </c>
      <c r="N51" s="14">
        <f t="shared" si="8"/>
        <v>0.78999999999999992</v>
      </c>
      <c r="O51" s="14">
        <f t="shared" si="8"/>
        <v>179</v>
      </c>
      <c r="P51" s="14">
        <f t="shared" si="8"/>
        <v>208</v>
      </c>
      <c r="Q51" s="14">
        <f t="shared" si="8"/>
        <v>3.7370000000000001</v>
      </c>
      <c r="R51" s="14">
        <f t="shared" si="8"/>
        <v>1.4999999999999999E-2</v>
      </c>
      <c r="S51" s="14">
        <f t="shared" si="8"/>
        <v>69.59</v>
      </c>
      <c r="T51" s="14">
        <f t="shared" si="8"/>
        <v>1.33</v>
      </c>
    </row>
    <row r="52" spans="2:20" s="10" customFormat="1" x14ac:dyDescent="0.25">
      <c r="B52" s="9" t="s">
        <v>40</v>
      </c>
      <c r="C52" s="9"/>
      <c r="D52" s="9"/>
      <c r="E52" s="9"/>
      <c r="F52" s="15">
        <f>F51/F69</f>
        <v>0.26623376623376621</v>
      </c>
      <c r="G52" s="15">
        <v>0.40100000000000002</v>
      </c>
      <c r="H52" s="15">
        <v>0.23200000000000001</v>
      </c>
      <c r="I52" s="15">
        <v>0.29899999999999999</v>
      </c>
      <c r="J52" s="15">
        <v>0.26800000000000002</v>
      </c>
      <c r="K52" s="15">
        <v>0.23200000000000001</v>
      </c>
      <c r="L52" s="15">
        <v>9.4E-2</v>
      </c>
      <c r="M52" s="15">
        <v>0.16900000000000001</v>
      </c>
      <c r="N52" s="15">
        <v>0.08</v>
      </c>
      <c r="O52" s="15">
        <v>0.186</v>
      </c>
      <c r="P52" s="15">
        <v>0.371</v>
      </c>
      <c r="Q52" s="15">
        <v>0.374</v>
      </c>
      <c r="R52" s="15">
        <v>0.6</v>
      </c>
      <c r="S52" s="15">
        <v>0.29399999999999998</v>
      </c>
      <c r="T52" s="15">
        <v>0.29199999999999998</v>
      </c>
    </row>
    <row r="53" spans="2:20" s="10" customFormat="1" x14ac:dyDescent="0.25">
      <c r="B53" s="9" t="s">
        <v>41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2:20" s="10" customFormat="1" ht="26.25" customHeight="1" x14ac:dyDescent="0.25">
      <c r="B54" s="11">
        <v>52</v>
      </c>
      <c r="C54" s="12" t="s">
        <v>72</v>
      </c>
      <c r="D54" s="12"/>
      <c r="E54" s="11">
        <v>60</v>
      </c>
      <c r="F54" s="11">
        <v>0.86</v>
      </c>
      <c r="G54" s="11">
        <v>3.05</v>
      </c>
      <c r="H54" s="11">
        <v>5.13</v>
      </c>
      <c r="I54" s="11">
        <v>51.41</v>
      </c>
      <c r="J54" s="11">
        <v>0.01</v>
      </c>
      <c r="K54" s="11">
        <v>0.02</v>
      </c>
      <c r="L54" s="11">
        <v>5.7</v>
      </c>
      <c r="M54" s="11">
        <v>0.01</v>
      </c>
      <c r="N54" s="11">
        <v>0.1</v>
      </c>
      <c r="O54" s="11">
        <v>26.61</v>
      </c>
      <c r="P54" s="11">
        <v>25.64</v>
      </c>
      <c r="Q54" s="11">
        <v>0.43</v>
      </c>
      <c r="R54" s="11">
        <v>0.01</v>
      </c>
      <c r="S54" s="11">
        <v>12.9</v>
      </c>
      <c r="T54" s="11">
        <v>0.84</v>
      </c>
    </row>
    <row r="55" spans="2:20" s="10" customFormat="1" ht="30" customHeight="1" x14ac:dyDescent="0.25">
      <c r="B55" s="11">
        <v>101</v>
      </c>
      <c r="C55" s="12" t="s">
        <v>73</v>
      </c>
      <c r="D55" s="12"/>
      <c r="E55" s="11">
        <v>200</v>
      </c>
      <c r="F55" s="11">
        <v>2.36</v>
      </c>
      <c r="G55" s="11">
        <v>2.6</v>
      </c>
      <c r="H55" s="11">
        <v>14.8</v>
      </c>
      <c r="I55" s="11">
        <v>92.16</v>
      </c>
      <c r="J55" s="11">
        <v>0.1</v>
      </c>
      <c r="K55" s="11">
        <v>0.06</v>
      </c>
      <c r="L55" s="11">
        <v>5.28</v>
      </c>
      <c r="M55" s="11">
        <v>0.16</v>
      </c>
      <c r="N55" s="11">
        <v>1.52</v>
      </c>
      <c r="O55" s="11">
        <v>22.4</v>
      </c>
      <c r="P55" s="11">
        <v>61.78</v>
      </c>
      <c r="Q55" s="11"/>
      <c r="R55" s="11">
        <v>3.9199999999999999E-3</v>
      </c>
      <c r="S55" s="11">
        <v>32.08</v>
      </c>
      <c r="T55" s="11">
        <v>1.24</v>
      </c>
    </row>
    <row r="56" spans="2:20" s="10" customFormat="1" ht="15.75" customHeight="1" x14ac:dyDescent="0.25">
      <c r="B56" s="31" t="s">
        <v>74</v>
      </c>
      <c r="C56" s="12" t="s">
        <v>75</v>
      </c>
      <c r="D56" s="12"/>
      <c r="E56" s="11">
        <v>90</v>
      </c>
      <c r="F56" s="11">
        <v>8.6999999999999993</v>
      </c>
      <c r="G56" s="11">
        <v>4.7300000000000004</v>
      </c>
      <c r="H56" s="11">
        <v>3.67</v>
      </c>
      <c r="I56" s="11">
        <v>91.5</v>
      </c>
      <c r="J56" s="11"/>
      <c r="K56" s="11"/>
      <c r="L56" s="11">
        <v>2.0499999999999998</v>
      </c>
      <c r="M56" s="11"/>
      <c r="N56" s="11"/>
      <c r="O56" s="11">
        <v>35.869999999999997</v>
      </c>
      <c r="P56" s="11"/>
      <c r="Q56" s="11"/>
      <c r="R56" s="11"/>
      <c r="S56" s="11">
        <v>0</v>
      </c>
      <c r="T56" s="11">
        <v>0.7</v>
      </c>
    </row>
    <row r="57" spans="2:20" s="10" customFormat="1" ht="25.5" customHeight="1" x14ac:dyDescent="0.25">
      <c r="B57" s="11">
        <v>312</v>
      </c>
      <c r="C57" s="12" t="s">
        <v>76</v>
      </c>
      <c r="D57" s="12"/>
      <c r="E57" s="11">
        <v>150</v>
      </c>
      <c r="F57" s="11">
        <v>3.29</v>
      </c>
      <c r="G57" s="11">
        <v>7.06</v>
      </c>
      <c r="H57" s="11">
        <v>22.21</v>
      </c>
      <c r="I57" s="11">
        <v>165.54</v>
      </c>
      <c r="J57" s="11">
        <v>0.16</v>
      </c>
      <c r="K57" s="11">
        <v>0.13</v>
      </c>
      <c r="L57" s="11">
        <v>26.11</v>
      </c>
      <c r="M57" s="11">
        <v>0.08</v>
      </c>
      <c r="N57" s="11">
        <v>1.5</v>
      </c>
      <c r="O57" s="11">
        <v>42.54</v>
      </c>
      <c r="P57" s="11">
        <v>97.8</v>
      </c>
      <c r="Q57" s="11">
        <v>0.29899999999999999</v>
      </c>
      <c r="R57" s="11">
        <v>1E-3</v>
      </c>
      <c r="S57" s="11">
        <v>33.06</v>
      </c>
      <c r="T57" s="11">
        <v>1.19</v>
      </c>
    </row>
    <row r="58" spans="2:20" s="10" customFormat="1" ht="25.5" customHeight="1" x14ac:dyDescent="0.25">
      <c r="B58" s="11">
        <v>349</v>
      </c>
      <c r="C58" s="12" t="s">
        <v>55</v>
      </c>
      <c r="D58" s="12"/>
      <c r="E58" s="11">
        <v>200</v>
      </c>
      <c r="F58" s="11">
        <v>0.22</v>
      </c>
      <c r="G58" s="11"/>
      <c r="H58" s="11">
        <v>24.42</v>
      </c>
      <c r="I58" s="11">
        <v>98.56</v>
      </c>
      <c r="J58" s="11"/>
      <c r="K58" s="11"/>
      <c r="L58" s="11">
        <v>0.2</v>
      </c>
      <c r="M58" s="11"/>
      <c r="N58" s="11"/>
      <c r="O58" s="11">
        <v>22.6</v>
      </c>
      <c r="P58" s="11">
        <v>7.7</v>
      </c>
      <c r="Q58" s="11">
        <v>0</v>
      </c>
      <c r="R58" s="11">
        <v>0</v>
      </c>
      <c r="S58" s="11">
        <v>3</v>
      </c>
      <c r="T58" s="11">
        <v>0.66</v>
      </c>
    </row>
    <row r="59" spans="2:20" s="10" customFormat="1" ht="18" customHeight="1" x14ac:dyDescent="0.25">
      <c r="B59" s="11" t="s">
        <v>37</v>
      </c>
      <c r="C59" s="12" t="s">
        <v>50</v>
      </c>
      <c r="D59" s="12"/>
      <c r="E59" s="11">
        <v>40</v>
      </c>
      <c r="F59" s="11">
        <v>2.64</v>
      </c>
      <c r="G59" s="11">
        <v>0.48</v>
      </c>
      <c r="H59" s="11">
        <v>13.68</v>
      </c>
      <c r="I59" s="11">
        <v>69.599999999999994</v>
      </c>
      <c r="J59" s="11">
        <v>0.08</v>
      </c>
      <c r="K59" s="11">
        <v>0.04</v>
      </c>
      <c r="L59" s="11">
        <v>0</v>
      </c>
      <c r="M59" s="11">
        <v>0</v>
      </c>
      <c r="N59" s="11">
        <v>2.4</v>
      </c>
      <c r="O59" s="11">
        <v>14</v>
      </c>
      <c r="P59" s="11">
        <v>63.2</v>
      </c>
      <c r="Q59" s="11">
        <v>1.2</v>
      </c>
      <c r="R59" s="11">
        <v>1E-3</v>
      </c>
      <c r="S59" s="11">
        <v>9.4</v>
      </c>
      <c r="T59" s="11">
        <v>0.78</v>
      </c>
    </row>
    <row r="60" spans="2:20" s="10" customFormat="1" x14ac:dyDescent="0.25">
      <c r="B60" s="11" t="s">
        <v>37</v>
      </c>
      <c r="C60" s="12" t="s">
        <v>51</v>
      </c>
      <c r="D60" s="12"/>
      <c r="E60" s="11">
        <v>30</v>
      </c>
      <c r="F60" s="11">
        <v>1.52</v>
      </c>
      <c r="G60" s="11">
        <v>0.16</v>
      </c>
      <c r="H60" s="11">
        <v>9.84</v>
      </c>
      <c r="I60" s="11">
        <v>46.9</v>
      </c>
      <c r="J60" s="11">
        <v>0.02</v>
      </c>
      <c r="K60" s="11">
        <v>0.01</v>
      </c>
      <c r="L60" s="11">
        <v>0.44</v>
      </c>
      <c r="M60" s="11">
        <v>0</v>
      </c>
      <c r="N60" s="11">
        <v>0.7</v>
      </c>
      <c r="O60" s="11">
        <v>4</v>
      </c>
      <c r="P60" s="11">
        <v>13</v>
      </c>
      <c r="Q60" s="11">
        <v>8.0000000000000002E-3</v>
      </c>
      <c r="R60" s="11">
        <v>1E-3</v>
      </c>
      <c r="S60" s="11">
        <v>0</v>
      </c>
      <c r="T60" s="11">
        <v>0.22</v>
      </c>
    </row>
    <row r="61" spans="2:20" s="10" customFormat="1" ht="27" customHeight="1" x14ac:dyDescent="0.25">
      <c r="B61" s="9" t="s">
        <v>52</v>
      </c>
      <c r="C61" s="9"/>
      <c r="D61" s="9"/>
      <c r="E61" s="14">
        <f>SUM(E54:E60)</f>
        <v>770</v>
      </c>
      <c r="F61" s="14">
        <f t="shared" ref="F61:T61" si="9">SUM(F54:F60)</f>
        <v>19.589999999999996</v>
      </c>
      <c r="G61" s="14">
        <f t="shared" si="9"/>
        <v>18.080000000000002</v>
      </c>
      <c r="H61" s="14">
        <f t="shared" si="9"/>
        <v>93.75</v>
      </c>
      <c r="I61" s="14">
        <f t="shared" si="9"/>
        <v>615.66999999999996</v>
      </c>
      <c r="J61" s="14">
        <f t="shared" si="9"/>
        <v>0.37000000000000005</v>
      </c>
      <c r="K61" s="14">
        <f t="shared" si="9"/>
        <v>0.26</v>
      </c>
      <c r="L61" s="14">
        <f t="shared" si="9"/>
        <v>39.78</v>
      </c>
      <c r="M61" s="14">
        <f t="shared" si="9"/>
        <v>0.25</v>
      </c>
      <c r="N61" s="14">
        <f t="shared" si="9"/>
        <v>6.22</v>
      </c>
      <c r="O61" s="14">
        <f t="shared" si="9"/>
        <v>168.01999999999998</v>
      </c>
      <c r="P61" s="14">
        <f t="shared" si="9"/>
        <v>269.12</v>
      </c>
      <c r="Q61" s="14">
        <f t="shared" si="9"/>
        <v>1.9369999999999998</v>
      </c>
      <c r="R61" s="14">
        <f t="shared" si="9"/>
        <v>1.6920000000000001E-2</v>
      </c>
      <c r="S61" s="14">
        <f t="shared" si="9"/>
        <v>90.44</v>
      </c>
      <c r="T61" s="14">
        <f t="shared" si="9"/>
        <v>5.63</v>
      </c>
    </row>
    <row r="62" spans="2:20" s="10" customFormat="1" x14ac:dyDescent="0.25">
      <c r="B62" s="9" t="s">
        <v>40</v>
      </c>
      <c r="C62" s="9"/>
      <c r="D62" s="9"/>
      <c r="E62" s="9"/>
      <c r="F62" s="15">
        <f t="shared" ref="F62:T62" si="10">F61/F69</f>
        <v>0.25441558441558437</v>
      </c>
      <c r="G62" s="15">
        <f t="shared" si="10"/>
        <v>0.22886075949367091</v>
      </c>
      <c r="H62" s="15">
        <f t="shared" si="10"/>
        <v>0.27985074626865669</v>
      </c>
      <c r="I62" s="15">
        <f t="shared" si="10"/>
        <v>0.2619872340425532</v>
      </c>
      <c r="J62" s="15">
        <f t="shared" si="10"/>
        <v>0.3083333333333334</v>
      </c>
      <c r="K62" s="15">
        <f t="shared" si="10"/>
        <v>0.18571428571428572</v>
      </c>
      <c r="L62" s="15">
        <f t="shared" si="10"/>
        <v>0.66300000000000003</v>
      </c>
      <c r="M62" s="15">
        <f t="shared" si="10"/>
        <v>0.35714285714285715</v>
      </c>
      <c r="N62" s="15">
        <f t="shared" si="10"/>
        <v>0.622</v>
      </c>
      <c r="O62" s="15">
        <f t="shared" si="10"/>
        <v>0.15274545454545452</v>
      </c>
      <c r="P62" s="15">
        <f t="shared" si="10"/>
        <v>0.24465454545454546</v>
      </c>
      <c r="Q62" s="15">
        <f t="shared" si="10"/>
        <v>0.19369999999999998</v>
      </c>
      <c r="R62" s="15">
        <f t="shared" si="10"/>
        <v>0.16919999999999999</v>
      </c>
      <c r="S62" s="15">
        <f t="shared" si="10"/>
        <v>0.36175999999999997</v>
      </c>
      <c r="T62" s="15">
        <f t="shared" si="10"/>
        <v>0.46916666666666668</v>
      </c>
    </row>
    <row r="63" spans="2:20" s="10" customFormat="1" x14ac:dyDescent="0.25">
      <c r="B63" s="17" t="s">
        <v>53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2:20" s="10" customFormat="1" ht="17.25" customHeight="1" x14ac:dyDescent="0.25">
      <c r="B64" s="11" t="s">
        <v>37</v>
      </c>
      <c r="C64" s="12" t="s">
        <v>77</v>
      </c>
      <c r="D64" s="12"/>
      <c r="E64" s="11">
        <v>80</v>
      </c>
      <c r="F64" s="11">
        <v>5.95</v>
      </c>
      <c r="G64" s="11">
        <v>6.05</v>
      </c>
      <c r="H64" s="11">
        <v>38.22</v>
      </c>
      <c r="I64" s="11">
        <v>231.11</v>
      </c>
      <c r="J64" s="11">
        <v>0.06</v>
      </c>
      <c r="K64" s="11">
        <v>0.06</v>
      </c>
      <c r="L64" s="11">
        <v>0.02</v>
      </c>
      <c r="M64" s="11">
        <v>0.06</v>
      </c>
      <c r="N64" s="11"/>
      <c r="O64" s="11">
        <v>19.489999999999998</v>
      </c>
      <c r="P64" s="11">
        <v>55.89</v>
      </c>
      <c r="Q64" s="11"/>
      <c r="R64" s="11">
        <v>0</v>
      </c>
      <c r="S64" s="11">
        <v>8.27</v>
      </c>
      <c r="T64" s="11">
        <v>0.7</v>
      </c>
    </row>
    <row r="65" spans="2:20" s="10" customFormat="1" ht="18.75" customHeight="1" x14ac:dyDescent="0.25">
      <c r="B65" s="2">
        <v>386</v>
      </c>
      <c r="C65" s="19" t="s">
        <v>78</v>
      </c>
      <c r="D65" s="19"/>
      <c r="E65" s="2">
        <v>200</v>
      </c>
      <c r="F65" s="2">
        <v>5.8</v>
      </c>
      <c r="G65" s="2">
        <v>5</v>
      </c>
      <c r="H65" s="2">
        <v>8</v>
      </c>
      <c r="I65" s="2">
        <v>100.2</v>
      </c>
      <c r="J65" s="2">
        <v>0.04</v>
      </c>
      <c r="K65" s="2">
        <v>0.26</v>
      </c>
      <c r="L65" s="2">
        <v>0.6</v>
      </c>
      <c r="M65" s="2">
        <v>0.04</v>
      </c>
      <c r="N65" s="2">
        <v>1E-3</v>
      </c>
      <c r="O65" s="2">
        <v>240</v>
      </c>
      <c r="P65" s="2">
        <v>184</v>
      </c>
      <c r="Q65" s="2">
        <v>0.4</v>
      </c>
      <c r="R65" s="2">
        <v>1E-3</v>
      </c>
      <c r="S65" s="2">
        <v>28</v>
      </c>
      <c r="T65" s="2">
        <v>0.2</v>
      </c>
    </row>
    <row r="66" spans="2:20" s="10" customFormat="1" ht="17.25" customHeight="1" x14ac:dyDescent="0.25">
      <c r="B66" s="20" t="s">
        <v>56</v>
      </c>
      <c r="C66" s="21"/>
      <c r="D66" s="22"/>
      <c r="E66" s="14">
        <f>E65+E64</f>
        <v>280</v>
      </c>
      <c r="F66" s="14">
        <f t="shared" ref="F66:T66" si="11">F65+F64</f>
        <v>11.75</v>
      </c>
      <c r="G66" s="14">
        <f>G65+G64</f>
        <v>11.05</v>
      </c>
      <c r="H66" s="14">
        <f t="shared" si="11"/>
        <v>46.22</v>
      </c>
      <c r="I66" s="14">
        <f t="shared" si="11"/>
        <v>331.31</v>
      </c>
      <c r="J66" s="14">
        <f t="shared" si="11"/>
        <v>0.1</v>
      </c>
      <c r="K66" s="14">
        <f t="shared" si="11"/>
        <v>0.32</v>
      </c>
      <c r="L66" s="14">
        <f t="shared" si="11"/>
        <v>0.62</v>
      </c>
      <c r="M66" s="14">
        <f t="shared" si="11"/>
        <v>0.1</v>
      </c>
      <c r="N66" s="14">
        <f t="shared" si="11"/>
        <v>1E-3</v>
      </c>
      <c r="O66" s="14">
        <f t="shared" si="11"/>
        <v>259.49</v>
      </c>
      <c r="P66" s="14">
        <f t="shared" si="11"/>
        <v>239.89</v>
      </c>
      <c r="Q66" s="14">
        <f t="shared" si="11"/>
        <v>0.4</v>
      </c>
      <c r="R66" s="14">
        <f t="shared" si="11"/>
        <v>1E-3</v>
      </c>
      <c r="S66" s="14">
        <f t="shared" si="11"/>
        <v>36.269999999999996</v>
      </c>
      <c r="T66" s="14">
        <f t="shared" si="11"/>
        <v>0.89999999999999991</v>
      </c>
    </row>
    <row r="67" spans="2:20" s="10" customFormat="1" ht="15" customHeight="1" x14ac:dyDescent="0.25">
      <c r="B67" s="9" t="s">
        <v>40</v>
      </c>
      <c r="C67" s="9"/>
      <c r="D67" s="9"/>
      <c r="E67" s="9"/>
      <c r="F67" s="15">
        <f t="shared" ref="F67:T67" si="12">F66/F69</f>
        <v>0.15259740259740259</v>
      </c>
      <c r="G67" s="15">
        <f t="shared" si="12"/>
        <v>0.13987341772151898</v>
      </c>
      <c r="H67" s="15">
        <f t="shared" si="12"/>
        <v>0.13797014925373133</v>
      </c>
      <c r="I67" s="15">
        <f t="shared" si="12"/>
        <v>0.14098297872340426</v>
      </c>
      <c r="J67" s="15">
        <f t="shared" si="12"/>
        <v>8.3333333333333343E-2</v>
      </c>
      <c r="K67" s="15">
        <f t="shared" si="12"/>
        <v>0.22857142857142859</v>
      </c>
      <c r="L67" s="15">
        <f t="shared" si="12"/>
        <v>1.0333333333333333E-2</v>
      </c>
      <c r="M67" s="15">
        <f t="shared" si="12"/>
        <v>0.14285714285714288</v>
      </c>
      <c r="N67" s="15">
        <f t="shared" si="12"/>
        <v>1E-4</v>
      </c>
      <c r="O67" s="15">
        <f t="shared" si="12"/>
        <v>0.2359</v>
      </c>
      <c r="P67" s="15">
        <f t="shared" si="12"/>
        <v>0.21808181818181818</v>
      </c>
      <c r="Q67" s="15">
        <f t="shared" si="12"/>
        <v>0.04</v>
      </c>
      <c r="R67" s="15">
        <f t="shared" si="12"/>
        <v>0.01</v>
      </c>
      <c r="S67" s="15">
        <f t="shared" si="12"/>
        <v>0.14507999999999999</v>
      </c>
      <c r="T67" s="15">
        <f t="shared" si="12"/>
        <v>7.4999999999999997E-2</v>
      </c>
    </row>
    <row r="68" spans="2:20" s="10" customFormat="1" x14ac:dyDescent="0.25">
      <c r="B68" s="9" t="s">
        <v>57</v>
      </c>
      <c r="C68" s="9"/>
      <c r="D68" s="9"/>
      <c r="E68" s="9"/>
      <c r="F68" s="14">
        <f>F66+F61+F51</f>
        <v>51.839999999999996</v>
      </c>
      <c r="G68" s="14">
        <f t="shared" ref="G68:T68" si="13">G66+G61+G51</f>
        <v>47.620000000000005</v>
      </c>
      <c r="H68" s="14">
        <f t="shared" si="13"/>
        <v>225.56</v>
      </c>
      <c r="I68" s="14">
        <f t="shared" si="13"/>
        <v>1539.26</v>
      </c>
      <c r="J68" s="14">
        <f t="shared" si="13"/>
        <v>0.65900000000000003</v>
      </c>
      <c r="K68" s="14">
        <f t="shared" si="13"/>
        <v>0.89000000000000012</v>
      </c>
      <c r="L68" s="14">
        <f t="shared" si="13"/>
        <v>46.48</v>
      </c>
      <c r="M68" s="14">
        <f t="shared" si="13"/>
        <v>0.49299999999999999</v>
      </c>
      <c r="N68" s="14">
        <f t="shared" si="13"/>
        <v>7.0110000000000001</v>
      </c>
      <c r="O68" s="14">
        <f t="shared" si="13"/>
        <v>606.51</v>
      </c>
      <c r="P68" s="14">
        <f t="shared" si="13"/>
        <v>717.01</v>
      </c>
      <c r="Q68" s="14">
        <f t="shared" si="13"/>
        <v>6.0739999999999998</v>
      </c>
      <c r="R68" s="14">
        <f t="shared" si="13"/>
        <v>3.2920000000000005E-2</v>
      </c>
      <c r="S68" s="14">
        <f t="shared" si="13"/>
        <v>196.3</v>
      </c>
      <c r="T68" s="14">
        <f t="shared" si="13"/>
        <v>7.8599999999999994</v>
      </c>
    </row>
    <row r="69" spans="2:20" s="10" customFormat="1" x14ac:dyDescent="0.25">
      <c r="B69" s="9" t="s">
        <v>58</v>
      </c>
      <c r="C69" s="9"/>
      <c r="D69" s="9"/>
      <c r="E69" s="9"/>
      <c r="F69" s="11">
        <v>77</v>
      </c>
      <c r="G69" s="11">
        <v>79</v>
      </c>
      <c r="H69" s="11">
        <v>335</v>
      </c>
      <c r="I69" s="11">
        <v>2350</v>
      </c>
      <c r="J69" s="11">
        <v>1.2</v>
      </c>
      <c r="K69" s="11">
        <v>1.4</v>
      </c>
      <c r="L69" s="11">
        <v>60</v>
      </c>
      <c r="M69" s="11">
        <v>0.7</v>
      </c>
      <c r="N69" s="11">
        <v>10</v>
      </c>
      <c r="O69" s="11">
        <v>1100</v>
      </c>
      <c r="P69" s="11">
        <v>1100</v>
      </c>
      <c r="Q69" s="11">
        <v>10</v>
      </c>
      <c r="R69" s="11">
        <v>0.1</v>
      </c>
      <c r="S69" s="11">
        <v>250</v>
      </c>
      <c r="T69" s="11">
        <v>12</v>
      </c>
    </row>
    <row r="70" spans="2:20" s="10" customFormat="1" x14ac:dyDescent="0.25">
      <c r="B70" s="9" t="s">
        <v>40</v>
      </c>
      <c r="C70" s="9"/>
      <c r="D70" s="9"/>
      <c r="E70" s="9"/>
      <c r="F70" s="15">
        <f>F68/F69</f>
        <v>0.6732467532467532</v>
      </c>
      <c r="G70" s="15">
        <f t="shared" ref="G70:T70" si="14">G68/G69</f>
        <v>0.60278481012658236</v>
      </c>
      <c r="H70" s="15">
        <f t="shared" si="14"/>
        <v>0.6733134328358209</v>
      </c>
      <c r="I70" s="15">
        <f t="shared" si="14"/>
        <v>0.65500425531914896</v>
      </c>
      <c r="J70" s="15">
        <f t="shared" si="14"/>
        <v>0.54916666666666669</v>
      </c>
      <c r="K70" s="15">
        <f t="shared" si="14"/>
        <v>0.6357142857142859</v>
      </c>
      <c r="L70" s="15">
        <f t="shared" si="14"/>
        <v>0.77466666666666661</v>
      </c>
      <c r="M70" s="15">
        <f t="shared" si="14"/>
        <v>0.70428571428571429</v>
      </c>
      <c r="N70" s="15">
        <f t="shared" si="14"/>
        <v>0.70110000000000006</v>
      </c>
      <c r="O70" s="15">
        <f t="shared" si="14"/>
        <v>0.55137272727272724</v>
      </c>
      <c r="P70" s="15">
        <f t="shared" si="14"/>
        <v>0.6518272727272727</v>
      </c>
      <c r="Q70" s="15">
        <f t="shared" si="14"/>
        <v>0.60739999999999994</v>
      </c>
      <c r="R70" s="15">
        <f t="shared" si="14"/>
        <v>0.32920000000000005</v>
      </c>
      <c r="S70" s="15">
        <f t="shared" si="14"/>
        <v>0.78520000000000001</v>
      </c>
      <c r="T70" s="15">
        <f t="shared" si="14"/>
        <v>0.65499999999999992</v>
      </c>
    </row>
    <row r="71" spans="2:20" s="10" customFormat="1" ht="26.25" customHeight="1" x14ac:dyDescent="0.25">
      <c r="B71" s="23" t="s">
        <v>79</v>
      </c>
      <c r="C71" s="23"/>
      <c r="D71" s="23"/>
      <c r="E71" s="23"/>
      <c r="F71" s="23"/>
      <c r="G71" s="23"/>
      <c r="H71" s="23"/>
      <c r="I71" s="23"/>
      <c r="J71" s="11"/>
      <c r="K71" s="11"/>
      <c r="L71" s="11"/>
      <c r="M71" s="23" t="s">
        <v>0</v>
      </c>
      <c r="N71" s="23"/>
      <c r="O71" s="23"/>
      <c r="P71" s="23"/>
      <c r="Q71" s="23"/>
      <c r="R71" s="23"/>
      <c r="S71" s="23"/>
      <c r="T71" s="23"/>
    </row>
    <row r="72" spans="2:20" s="10" customFormat="1" x14ac:dyDescent="0.25">
      <c r="B72" s="11"/>
      <c r="C72" s="11"/>
      <c r="D72" s="14"/>
      <c r="E72" s="14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2:20" x14ac:dyDescent="0.25">
      <c r="B73" s="4" t="s">
        <v>80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2:20" x14ac:dyDescent="0.25">
      <c r="B74" s="4" t="s">
        <v>81</v>
      </c>
      <c r="C74" s="4"/>
      <c r="D74" s="2"/>
      <c r="E74" s="2"/>
      <c r="F74" s="2"/>
      <c r="G74" s="3" t="s">
        <v>82</v>
      </c>
      <c r="H74" s="3"/>
      <c r="I74" s="3"/>
      <c r="J74" s="2"/>
      <c r="K74" s="2"/>
      <c r="L74" s="4" t="s">
        <v>4</v>
      </c>
      <c r="M74" s="4"/>
      <c r="N74" s="3" t="s">
        <v>5</v>
      </c>
      <c r="O74" s="3"/>
      <c r="P74" s="3"/>
      <c r="Q74" s="3"/>
      <c r="R74" s="2"/>
      <c r="S74" s="2"/>
      <c r="T74" s="2"/>
    </row>
    <row r="75" spans="2:20" x14ac:dyDescent="0.25">
      <c r="B75" s="2"/>
      <c r="C75" s="2"/>
      <c r="D75" s="2"/>
      <c r="E75" s="4" t="s">
        <v>7</v>
      </c>
      <c r="F75" s="4"/>
      <c r="G75" s="2">
        <v>1</v>
      </c>
      <c r="H75" s="2"/>
      <c r="I75" s="2"/>
      <c r="J75" s="2"/>
      <c r="K75" s="2"/>
      <c r="L75" s="4" t="s">
        <v>8</v>
      </c>
      <c r="M75" s="4"/>
      <c r="N75" s="3" t="s">
        <v>9</v>
      </c>
      <c r="O75" s="3"/>
      <c r="P75" s="3"/>
      <c r="Q75" s="3"/>
      <c r="R75" s="3"/>
      <c r="S75" s="3"/>
      <c r="T75" s="3"/>
    </row>
    <row r="76" spans="2:20" x14ac:dyDescent="0.25">
      <c r="B76" s="6" t="s">
        <v>61</v>
      </c>
      <c r="C76" s="5" t="s">
        <v>11</v>
      </c>
      <c r="D76" s="5"/>
      <c r="E76" s="5" t="s">
        <v>12</v>
      </c>
      <c r="F76" s="5" t="s">
        <v>13</v>
      </c>
      <c r="G76" s="5"/>
      <c r="H76" s="5"/>
      <c r="I76" s="6" t="s">
        <v>14</v>
      </c>
      <c r="J76" s="5" t="s">
        <v>15</v>
      </c>
      <c r="K76" s="5"/>
      <c r="L76" s="5"/>
      <c r="M76" s="5"/>
      <c r="N76" s="5"/>
      <c r="O76" s="5" t="s">
        <v>16</v>
      </c>
      <c r="P76" s="5"/>
      <c r="Q76" s="5"/>
      <c r="R76" s="5"/>
      <c r="S76" s="5"/>
      <c r="T76" s="5"/>
    </row>
    <row r="77" spans="2:20" ht="51" x14ac:dyDescent="0.25">
      <c r="B77" s="6" t="s">
        <v>62</v>
      </c>
      <c r="C77" s="5"/>
      <c r="D77" s="5"/>
      <c r="E77" s="5"/>
      <c r="F77" s="6" t="s">
        <v>17</v>
      </c>
      <c r="G77" s="6" t="s">
        <v>18</v>
      </c>
      <c r="H77" s="6" t="s">
        <v>19</v>
      </c>
      <c r="I77" s="6" t="s">
        <v>20</v>
      </c>
      <c r="J77" s="6" t="s">
        <v>21</v>
      </c>
      <c r="K77" s="6" t="s">
        <v>22</v>
      </c>
      <c r="L77" s="6" t="s">
        <v>23</v>
      </c>
      <c r="M77" s="6" t="s">
        <v>24</v>
      </c>
      <c r="N77" s="6" t="s">
        <v>25</v>
      </c>
      <c r="O77" s="6" t="s">
        <v>26</v>
      </c>
      <c r="P77" s="6" t="s">
        <v>27</v>
      </c>
      <c r="Q77" s="6" t="s">
        <v>28</v>
      </c>
      <c r="R77" s="6" t="s">
        <v>29</v>
      </c>
      <c r="S77" s="6" t="s">
        <v>30</v>
      </c>
      <c r="T77" s="6" t="s">
        <v>31</v>
      </c>
    </row>
    <row r="78" spans="2:20" x14ac:dyDescent="0.25">
      <c r="B78" s="7">
        <v>1</v>
      </c>
      <c r="C78" s="8">
        <v>2</v>
      </c>
      <c r="D78" s="8"/>
      <c r="E78" s="7">
        <v>3</v>
      </c>
      <c r="F78" s="7">
        <v>4</v>
      </c>
      <c r="G78" s="7">
        <v>5</v>
      </c>
      <c r="H78" s="7">
        <v>6</v>
      </c>
      <c r="I78" s="7">
        <v>7</v>
      </c>
      <c r="J78" s="7">
        <v>8</v>
      </c>
      <c r="K78" s="7">
        <v>9</v>
      </c>
      <c r="L78" s="7">
        <v>10</v>
      </c>
      <c r="M78" s="7">
        <v>11</v>
      </c>
      <c r="N78" s="7">
        <v>12</v>
      </c>
      <c r="O78" s="7">
        <v>13</v>
      </c>
      <c r="P78" s="7">
        <v>14</v>
      </c>
      <c r="Q78" s="7">
        <v>15</v>
      </c>
      <c r="R78" s="7">
        <v>16</v>
      </c>
      <c r="S78" s="7">
        <v>17</v>
      </c>
      <c r="T78" s="7">
        <v>18</v>
      </c>
    </row>
    <row r="79" spans="2:20" x14ac:dyDescent="0.25">
      <c r="B79" s="4" t="s">
        <v>32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2:20" ht="18.75" customHeight="1" x14ac:dyDescent="0.25">
      <c r="B80" s="2">
        <v>59</v>
      </c>
      <c r="C80" s="19" t="s">
        <v>83</v>
      </c>
      <c r="D80" s="19"/>
      <c r="E80" s="2">
        <v>60</v>
      </c>
      <c r="F80" s="2">
        <v>0.64</v>
      </c>
      <c r="G80" s="2">
        <v>0.1</v>
      </c>
      <c r="H80" s="2">
        <v>5.1100000000000003</v>
      </c>
      <c r="I80" s="2">
        <v>23.9</v>
      </c>
      <c r="J80" s="2">
        <v>0.03</v>
      </c>
      <c r="K80" s="2">
        <v>0.02</v>
      </c>
      <c r="L80" s="2">
        <v>2.63</v>
      </c>
      <c r="M80" s="2">
        <v>0.02</v>
      </c>
      <c r="N80" s="2">
        <v>1.494</v>
      </c>
      <c r="O80" s="2">
        <v>14.4</v>
      </c>
      <c r="P80" s="2">
        <v>20.39</v>
      </c>
      <c r="Q80" s="2">
        <v>0.13</v>
      </c>
      <c r="R80" s="2">
        <v>1E-3</v>
      </c>
      <c r="S80" s="2">
        <v>6.6</v>
      </c>
      <c r="T80" s="2">
        <v>0.64</v>
      </c>
    </row>
    <row r="81" spans="2:20" ht="18.75" customHeight="1" x14ac:dyDescent="0.25">
      <c r="B81" s="2" t="s">
        <v>84</v>
      </c>
      <c r="C81" s="19" t="s">
        <v>33</v>
      </c>
      <c r="D81" s="19"/>
      <c r="E81" s="2">
        <v>100</v>
      </c>
      <c r="F81" s="2">
        <v>0.4</v>
      </c>
      <c r="G81" s="2">
        <v>0.4</v>
      </c>
      <c r="H81" s="2">
        <v>9.8000000000000007</v>
      </c>
      <c r="I81" s="2">
        <v>42</v>
      </c>
      <c r="J81" s="2">
        <v>0.04</v>
      </c>
      <c r="K81" s="2">
        <v>0.02</v>
      </c>
      <c r="L81" s="2">
        <v>10</v>
      </c>
      <c r="M81" s="2">
        <v>0</v>
      </c>
      <c r="N81" s="2">
        <v>0.2</v>
      </c>
      <c r="O81" s="2">
        <v>16</v>
      </c>
      <c r="P81" s="2">
        <v>11</v>
      </c>
      <c r="Q81" s="2">
        <v>0</v>
      </c>
      <c r="R81" s="2">
        <v>0</v>
      </c>
      <c r="S81" s="2">
        <v>9</v>
      </c>
      <c r="T81" s="2">
        <v>2.2000000000000002</v>
      </c>
    </row>
    <row r="82" spans="2:20" ht="15" customHeight="1" x14ac:dyDescent="0.25">
      <c r="B82" s="32" t="s">
        <v>85</v>
      </c>
      <c r="C82" s="33" t="s">
        <v>86</v>
      </c>
      <c r="D82" s="33"/>
      <c r="E82" s="2">
        <v>30</v>
      </c>
      <c r="F82" s="2">
        <v>0.15</v>
      </c>
      <c r="G82" s="2">
        <v>0</v>
      </c>
      <c r="H82" s="2">
        <v>17.850000000000001</v>
      </c>
      <c r="I82" s="2">
        <v>71.7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 ht="19.5" customHeight="1" x14ac:dyDescent="0.25">
      <c r="B83" s="2" t="s">
        <v>87</v>
      </c>
      <c r="C83" s="19" t="s">
        <v>88</v>
      </c>
      <c r="D83" s="19"/>
      <c r="E83" s="2">
        <v>170</v>
      </c>
      <c r="F83" s="2">
        <v>29.02</v>
      </c>
      <c r="G83" s="2">
        <v>18.239999999999998</v>
      </c>
      <c r="H83" s="2">
        <v>28.34</v>
      </c>
      <c r="I83" s="2">
        <v>394.18</v>
      </c>
      <c r="J83" s="2">
        <v>7.0000000000000007E-2</v>
      </c>
      <c r="K83" s="2">
        <v>0.36</v>
      </c>
      <c r="L83" s="2">
        <v>0.32</v>
      </c>
      <c r="M83" s="2">
        <v>7.0000000000000007E-2</v>
      </c>
      <c r="N83" s="2"/>
      <c r="O83" s="2">
        <v>240.26</v>
      </c>
      <c r="P83" s="2">
        <v>328.66</v>
      </c>
      <c r="Q83" s="2"/>
      <c r="R83" s="2">
        <v>0.03</v>
      </c>
      <c r="S83" s="2">
        <v>36.26</v>
      </c>
      <c r="T83" s="2">
        <v>1.02</v>
      </c>
    </row>
    <row r="84" spans="2:20" x14ac:dyDescent="0.25">
      <c r="B84" s="2">
        <v>376</v>
      </c>
      <c r="C84" s="19" t="s">
        <v>89</v>
      </c>
      <c r="D84" s="19"/>
      <c r="E84" s="2">
        <v>200</v>
      </c>
      <c r="F84" s="2">
        <v>0.2</v>
      </c>
      <c r="G84" s="2">
        <v>0.05</v>
      </c>
      <c r="H84" s="2">
        <v>15.01</v>
      </c>
      <c r="I84" s="2">
        <v>61</v>
      </c>
      <c r="J84" s="2">
        <v>0</v>
      </c>
      <c r="K84" s="2">
        <v>0.01</v>
      </c>
      <c r="L84" s="2">
        <v>9</v>
      </c>
      <c r="M84" s="2">
        <v>1E-4</v>
      </c>
      <c r="N84" s="2">
        <v>4.4999999999999998E-2</v>
      </c>
      <c r="O84" s="2">
        <v>5.25</v>
      </c>
      <c r="P84" s="2">
        <v>8.24</v>
      </c>
      <c r="Q84" s="2">
        <v>8.0000000000000002E-3</v>
      </c>
      <c r="R84" s="2">
        <v>0</v>
      </c>
      <c r="S84" s="2">
        <v>4.4000000000000004</v>
      </c>
      <c r="T84" s="2">
        <v>0.87</v>
      </c>
    </row>
    <row r="85" spans="2:20" ht="21" customHeight="1" x14ac:dyDescent="0.25">
      <c r="B85" s="2" t="s">
        <v>37</v>
      </c>
      <c r="C85" s="19" t="s">
        <v>90</v>
      </c>
      <c r="D85" s="19"/>
      <c r="E85" s="2">
        <v>40</v>
      </c>
      <c r="F85" s="2">
        <v>2.67</v>
      </c>
      <c r="G85" s="2">
        <v>0.53</v>
      </c>
      <c r="H85" s="2">
        <v>13.73</v>
      </c>
      <c r="I85" s="2">
        <v>70.400000000000006</v>
      </c>
      <c r="J85" s="2">
        <v>0.13</v>
      </c>
      <c r="K85" s="2">
        <v>1.2999999999999999E-2</v>
      </c>
      <c r="L85" s="2">
        <v>0.1</v>
      </c>
      <c r="M85" s="2">
        <v>0</v>
      </c>
      <c r="N85" s="2">
        <v>0.93300000000000005</v>
      </c>
      <c r="O85" s="2">
        <v>14</v>
      </c>
      <c r="P85" s="2">
        <v>63.2</v>
      </c>
      <c r="Q85" s="2">
        <v>1.2999999999999999E-2</v>
      </c>
      <c r="R85" s="2">
        <v>4.0000000000000001E-3</v>
      </c>
      <c r="S85" s="2">
        <v>18.8</v>
      </c>
      <c r="T85" s="2">
        <v>1.6</v>
      </c>
    </row>
    <row r="86" spans="2:20" x14ac:dyDescent="0.25">
      <c r="B86" s="4" t="s">
        <v>39</v>
      </c>
      <c r="C86" s="4"/>
      <c r="D86" s="4"/>
      <c r="E86" s="34">
        <f>E80+E82+E83+E84+E85</f>
        <v>500</v>
      </c>
      <c r="F86" s="34">
        <f>F80+F82+F83+F84+F85</f>
        <v>32.68</v>
      </c>
      <c r="G86" s="34">
        <f t="shared" ref="G86:T86" si="15">G80+G82+G83+G84+G85</f>
        <v>18.920000000000002</v>
      </c>
      <c r="H86" s="34">
        <f t="shared" si="15"/>
        <v>80.040000000000006</v>
      </c>
      <c r="I86" s="34">
        <f t="shared" si="15"/>
        <v>621.17999999999995</v>
      </c>
      <c r="J86" s="34">
        <f t="shared" si="15"/>
        <v>0.23</v>
      </c>
      <c r="K86" s="34">
        <f t="shared" si="15"/>
        <v>0.40300000000000002</v>
      </c>
      <c r="L86" s="34">
        <f t="shared" si="15"/>
        <v>12.049999999999999</v>
      </c>
      <c r="M86" s="34">
        <f t="shared" si="15"/>
        <v>9.0100000000000013E-2</v>
      </c>
      <c r="N86" s="34">
        <f t="shared" si="15"/>
        <v>2.472</v>
      </c>
      <c r="O86" s="34">
        <f t="shared" si="15"/>
        <v>273.90999999999997</v>
      </c>
      <c r="P86" s="34">
        <f t="shared" si="15"/>
        <v>420.49</v>
      </c>
      <c r="Q86" s="34">
        <f t="shared" si="15"/>
        <v>0.15100000000000002</v>
      </c>
      <c r="R86" s="34">
        <f t="shared" si="15"/>
        <v>3.5000000000000003E-2</v>
      </c>
      <c r="S86" s="34">
        <f t="shared" si="15"/>
        <v>66.06</v>
      </c>
      <c r="T86" s="34">
        <f t="shared" si="15"/>
        <v>4.1300000000000008</v>
      </c>
    </row>
    <row r="87" spans="2:20" x14ac:dyDescent="0.25">
      <c r="B87" s="4" t="s">
        <v>40</v>
      </c>
      <c r="C87" s="4"/>
      <c r="D87" s="4"/>
      <c r="E87" s="4"/>
      <c r="F87" s="35">
        <f t="shared" ref="F87:T87" si="16">F86/F104</f>
        <v>0.42441558441558441</v>
      </c>
      <c r="G87" s="35">
        <f t="shared" si="16"/>
        <v>0.23949367088607598</v>
      </c>
      <c r="H87" s="35">
        <f t="shared" si="16"/>
        <v>0.23892537313432838</v>
      </c>
      <c r="I87" s="35">
        <f t="shared" si="16"/>
        <v>0.26433191489361701</v>
      </c>
      <c r="J87" s="35">
        <f t="shared" si="16"/>
        <v>0.19166666666666668</v>
      </c>
      <c r="K87" s="35">
        <f t="shared" si="16"/>
        <v>0.28785714285714287</v>
      </c>
      <c r="L87" s="35">
        <f t="shared" si="16"/>
        <v>0.20083333333333331</v>
      </c>
      <c r="M87" s="35">
        <f t="shared" si="16"/>
        <v>0.12871428571428575</v>
      </c>
      <c r="N87" s="35">
        <f t="shared" si="16"/>
        <v>0.2472</v>
      </c>
      <c r="O87" s="35">
        <f t="shared" si="16"/>
        <v>0.24900909090909087</v>
      </c>
      <c r="P87" s="35">
        <f t="shared" si="16"/>
        <v>0.38226363636363636</v>
      </c>
      <c r="Q87" s="35">
        <f t="shared" si="16"/>
        <v>1.5100000000000002E-2</v>
      </c>
      <c r="R87" s="35">
        <f t="shared" si="16"/>
        <v>0.35000000000000003</v>
      </c>
      <c r="S87" s="35">
        <f t="shared" si="16"/>
        <v>0.26424000000000003</v>
      </c>
      <c r="T87" s="35">
        <f t="shared" si="16"/>
        <v>0.34416666666666673</v>
      </c>
    </row>
    <row r="88" spans="2:20" x14ac:dyDescent="0.25">
      <c r="B88" s="4" t="s">
        <v>41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ht="17.25" customHeight="1" x14ac:dyDescent="0.25">
      <c r="B89" s="2" t="s">
        <v>91</v>
      </c>
      <c r="C89" s="19" t="s">
        <v>92</v>
      </c>
      <c r="D89" s="19"/>
      <c r="E89" s="2">
        <v>60</v>
      </c>
      <c r="F89" s="2">
        <v>0.5</v>
      </c>
      <c r="G89" s="2">
        <v>3.02</v>
      </c>
      <c r="H89" s="2">
        <v>1.1000000000000001</v>
      </c>
      <c r="I89" s="2">
        <v>33.6</v>
      </c>
      <c r="J89" s="2">
        <v>0.09</v>
      </c>
      <c r="K89" s="2">
        <v>0.02</v>
      </c>
      <c r="L89" s="2">
        <v>4.25</v>
      </c>
      <c r="M89" s="2">
        <v>0.09</v>
      </c>
      <c r="N89" s="2"/>
      <c r="O89" s="2">
        <v>20.38</v>
      </c>
      <c r="P89" s="2">
        <v>13.93</v>
      </c>
      <c r="Q89" s="2"/>
      <c r="R89" s="2">
        <v>0</v>
      </c>
      <c r="S89" s="2">
        <v>8.35</v>
      </c>
      <c r="T89" s="2">
        <v>0.38</v>
      </c>
    </row>
    <row r="90" spans="2:20" ht="27" customHeight="1" x14ac:dyDescent="0.25">
      <c r="B90" s="2">
        <v>24</v>
      </c>
      <c r="C90" s="19" t="s">
        <v>93</v>
      </c>
      <c r="D90" s="19"/>
      <c r="E90" s="2">
        <v>60</v>
      </c>
      <c r="F90" s="2">
        <v>0.3</v>
      </c>
      <c r="G90" s="2">
        <v>2</v>
      </c>
      <c r="H90" s="2">
        <v>1.6</v>
      </c>
      <c r="I90" s="2">
        <v>25.6</v>
      </c>
      <c r="J90" s="2">
        <v>0.06</v>
      </c>
      <c r="K90" s="2">
        <v>0.04</v>
      </c>
      <c r="L90" s="2">
        <v>12.4</v>
      </c>
      <c r="M90" s="2">
        <v>0</v>
      </c>
      <c r="N90" s="2">
        <v>1.5</v>
      </c>
      <c r="O90" s="2">
        <v>28.2</v>
      </c>
      <c r="P90" s="2">
        <v>32.299999999999997</v>
      </c>
      <c r="Q90" s="2">
        <v>0.3</v>
      </c>
      <c r="R90" s="2">
        <v>0</v>
      </c>
      <c r="S90" s="2">
        <v>18.600000000000001</v>
      </c>
      <c r="T90" s="2">
        <v>0.5</v>
      </c>
    </row>
    <row r="91" spans="2:20" ht="16.5" customHeight="1" x14ac:dyDescent="0.25">
      <c r="B91" s="2">
        <v>110</v>
      </c>
      <c r="C91" s="19" t="s">
        <v>94</v>
      </c>
      <c r="D91" s="19"/>
      <c r="E91" s="2">
        <v>200</v>
      </c>
      <c r="F91" s="2">
        <v>1.28</v>
      </c>
      <c r="G91" s="2">
        <v>3.84</v>
      </c>
      <c r="H91" s="2">
        <v>8.98</v>
      </c>
      <c r="I91" s="2">
        <v>75</v>
      </c>
      <c r="J91" s="2">
        <v>0.04</v>
      </c>
      <c r="K91" s="2">
        <v>0.04</v>
      </c>
      <c r="L91" s="2">
        <v>6.1</v>
      </c>
      <c r="M91" s="2">
        <v>0.04</v>
      </c>
      <c r="N91" s="2"/>
      <c r="O91" s="2">
        <v>22.26</v>
      </c>
      <c r="P91" s="2">
        <v>0</v>
      </c>
      <c r="Q91" s="2"/>
      <c r="R91" s="2">
        <v>0</v>
      </c>
      <c r="S91" s="2">
        <v>15.58</v>
      </c>
      <c r="T91" s="2">
        <v>0.72</v>
      </c>
    </row>
    <row r="92" spans="2:20" ht="18" customHeight="1" x14ac:dyDescent="0.25">
      <c r="B92" s="2">
        <v>291</v>
      </c>
      <c r="C92" s="19" t="s">
        <v>95</v>
      </c>
      <c r="D92" s="19"/>
      <c r="E92" s="2">
        <v>240</v>
      </c>
      <c r="F92" s="2">
        <v>22.36</v>
      </c>
      <c r="G92" s="2">
        <v>26.14</v>
      </c>
      <c r="H92" s="2">
        <v>47.23</v>
      </c>
      <c r="I92" s="2">
        <v>513.6</v>
      </c>
      <c r="J92" s="2">
        <v>0.82</v>
      </c>
      <c r="K92" s="2">
        <v>0.79</v>
      </c>
      <c r="L92" s="2">
        <v>4.3</v>
      </c>
      <c r="M92" s="2">
        <v>0.46</v>
      </c>
      <c r="N92" s="2">
        <v>0</v>
      </c>
      <c r="O92" s="2">
        <v>44.29</v>
      </c>
      <c r="P92" s="2">
        <v>301.66000000000003</v>
      </c>
      <c r="Q92" s="2">
        <v>0</v>
      </c>
      <c r="R92" s="2">
        <v>0</v>
      </c>
      <c r="S92" s="2">
        <v>64.39</v>
      </c>
      <c r="T92" s="2">
        <v>2.77</v>
      </c>
    </row>
    <row r="93" spans="2:20" ht="18.75" customHeight="1" x14ac:dyDescent="0.25">
      <c r="B93" s="2">
        <v>342</v>
      </c>
      <c r="C93" s="19" t="s">
        <v>96</v>
      </c>
      <c r="D93" s="19"/>
      <c r="E93" s="2">
        <v>200</v>
      </c>
      <c r="F93" s="2">
        <v>0.16</v>
      </c>
      <c r="G93" s="2">
        <v>0.16</v>
      </c>
      <c r="H93" s="2">
        <v>27.9</v>
      </c>
      <c r="I93" s="2">
        <v>113.6</v>
      </c>
      <c r="J93" s="2">
        <v>0.01</v>
      </c>
      <c r="K93" s="2">
        <v>0.01</v>
      </c>
      <c r="L93" s="2">
        <v>6.6</v>
      </c>
      <c r="M93" s="2">
        <v>0.01</v>
      </c>
      <c r="N93" s="2">
        <v>0.4</v>
      </c>
      <c r="O93" s="2">
        <v>6.88</v>
      </c>
      <c r="P93" s="2">
        <v>4.4000000000000004</v>
      </c>
      <c r="Q93" s="2">
        <v>0.08</v>
      </c>
      <c r="R93" s="2">
        <v>0.01</v>
      </c>
      <c r="S93" s="2">
        <v>3.6</v>
      </c>
      <c r="T93" s="2">
        <v>0.95</v>
      </c>
    </row>
    <row r="94" spans="2:20" ht="18" customHeight="1" x14ac:dyDescent="0.25">
      <c r="B94" s="2" t="s">
        <v>37</v>
      </c>
      <c r="C94" s="19" t="s">
        <v>50</v>
      </c>
      <c r="D94" s="19"/>
      <c r="E94" s="2">
        <v>40</v>
      </c>
      <c r="F94" s="2">
        <v>2.64</v>
      </c>
      <c r="G94" s="2">
        <v>0.48</v>
      </c>
      <c r="H94" s="2">
        <v>13.68</v>
      </c>
      <c r="I94" s="2">
        <v>69.599999999999994</v>
      </c>
      <c r="J94" s="2">
        <v>0.08</v>
      </c>
      <c r="K94" s="2">
        <v>0.04</v>
      </c>
      <c r="L94" s="2">
        <v>0</v>
      </c>
      <c r="M94" s="2">
        <v>0</v>
      </c>
      <c r="N94" s="2">
        <v>2.4</v>
      </c>
      <c r="O94" s="2">
        <v>14</v>
      </c>
      <c r="P94" s="2">
        <v>63.2</v>
      </c>
      <c r="Q94" s="2">
        <v>1.2</v>
      </c>
      <c r="R94" s="2">
        <v>1E-3</v>
      </c>
      <c r="S94" s="2">
        <v>9.4</v>
      </c>
      <c r="T94" s="2">
        <v>0.78</v>
      </c>
    </row>
    <row r="95" spans="2:20" ht="18" customHeight="1" x14ac:dyDescent="0.25">
      <c r="B95" s="2" t="s">
        <v>37</v>
      </c>
      <c r="C95" s="19" t="s">
        <v>51</v>
      </c>
      <c r="D95" s="19"/>
      <c r="E95" s="2">
        <v>30</v>
      </c>
      <c r="F95" s="2">
        <v>1.52</v>
      </c>
      <c r="G95" s="2">
        <v>0.16</v>
      </c>
      <c r="H95" s="2">
        <v>9.84</v>
      </c>
      <c r="I95" s="2">
        <v>46.9</v>
      </c>
      <c r="J95" s="2">
        <v>0.02</v>
      </c>
      <c r="K95" s="2">
        <v>0.01</v>
      </c>
      <c r="L95" s="2">
        <v>0.44</v>
      </c>
      <c r="M95" s="2">
        <v>0</v>
      </c>
      <c r="N95" s="2">
        <v>0.7</v>
      </c>
      <c r="O95" s="2">
        <v>4</v>
      </c>
      <c r="P95" s="2">
        <v>13</v>
      </c>
      <c r="Q95" s="2">
        <v>8.0000000000000002E-3</v>
      </c>
      <c r="R95" s="2">
        <v>1E-3</v>
      </c>
      <c r="S95" s="2">
        <v>0</v>
      </c>
      <c r="T95" s="2">
        <v>0.22</v>
      </c>
    </row>
    <row r="96" spans="2:20" ht="25.5" customHeight="1" x14ac:dyDescent="0.25">
      <c r="B96" s="4" t="s">
        <v>52</v>
      </c>
      <c r="C96" s="4"/>
      <c r="D96" s="4"/>
      <c r="E96" s="34">
        <f>SUM(E90:E95)</f>
        <v>770</v>
      </c>
      <c r="F96" s="34">
        <f t="shared" ref="F96:T96" si="17">SUM(F90:F95)</f>
        <v>28.259999999999998</v>
      </c>
      <c r="G96" s="34">
        <f t="shared" si="17"/>
        <v>32.779999999999994</v>
      </c>
      <c r="H96" s="34">
        <f t="shared" si="17"/>
        <v>109.22999999999999</v>
      </c>
      <c r="I96" s="34">
        <f t="shared" si="17"/>
        <v>844.30000000000007</v>
      </c>
      <c r="J96" s="34">
        <f t="shared" si="17"/>
        <v>1.03</v>
      </c>
      <c r="K96" s="34">
        <f t="shared" si="17"/>
        <v>0.93</v>
      </c>
      <c r="L96" s="34">
        <f t="shared" si="17"/>
        <v>29.84</v>
      </c>
      <c r="M96" s="34">
        <f t="shared" si="17"/>
        <v>0.51</v>
      </c>
      <c r="N96" s="34">
        <f t="shared" si="17"/>
        <v>5</v>
      </c>
      <c r="O96" s="34">
        <f t="shared" si="17"/>
        <v>119.63</v>
      </c>
      <c r="P96" s="34">
        <f t="shared" si="17"/>
        <v>414.56</v>
      </c>
      <c r="Q96" s="34">
        <f t="shared" si="17"/>
        <v>1.5880000000000001</v>
      </c>
      <c r="R96" s="34">
        <f t="shared" si="17"/>
        <v>1.2E-2</v>
      </c>
      <c r="S96" s="34">
        <f t="shared" si="17"/>
        <v>111.57</v>
      </c>
      <c r="T96" s="34">
        <f t="shared" si="17"/>
        <v>5.94</v>
      </c>
    </row>
    <row r="97" spans="2:20" x14ac:dyDescent="0.25">
      <c r="B97" s="4" t="s">
        <v>40</v>
      </c>
      <c r="C97" s="4"/>
      <c r="D97" s="4"/>
      <c r="E97" s="4"/>
      <c r="F97" s="35">
        <f t="shared" ref="F97:T97" si="18">F96/F104</f>
        <v>0.36701298701298701</v>
      </c>
      <c r="G97" s="35">
        <f t="shared" si="18"/>
        <v>0.4149367088607594</v>
      </c>
      <c r="H97" s="35">
        <f t="shared" si="18"/>
        <v>0.32605970149253727</v>
      </c>
      <c r="I97" s="35">
        <f t="shared" si="18"/>
        <v>0.3592765957446809</v>
      </c>
      <c r="J97" s="35">
        <f t="shared" si="18"/>
        <v>0.85833333333333339</v>
      </c>
      <c r="K97" s="35">
        <f t="shared" si="18"/>
        <v>0.66428571428571437</v>
      </c>
      <c r="L97" s="35">
        <f t="shared" si="18"/>
        <v>0.49733333333333335</v>
      </c>
      <c r="M97" s="36">
        <f t="shared" si="18"/>
        <v>0.72857142857142865</v>
      </c>
      <c r="N97" s="35">
        <f t="shared" si="18"/>
        <v>0.5</v>
      </c>
      <c r="O97" s="35">
        <f t="shared" si="18"/>
        <v>0.10875454545454545</v>
      </c>
      <c r="P97" s="35">
        <f t="shared" si="18"/>
        <v>0.37687272727272725</v>
      </c>
      <c r="Q97" s="35">
        <f t="shared" si="18"/>
        <v>0.1588</v>
      </c>
      <c r="R97" s="35">
        <f t="shared" si="18"/>
        <v>0.12</v>
      </c>
      <c r="S97" s="35">
        <f t="shared" si="18"/>
        <v>0.44627999999999995</v>
      </c>
      <c r="T97" s="35">
        <f t="shared" si="18"/>
        <v>0.49500000000000005</v>
      </c>
    </row>
    <row r="98" spans="2:20" x14ac:dyDescent="0.25">
      <c r="B98" s="17" t="s">
        <v>53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2:20" ht="16.5" customHeight="1" x14ac:dyDescent="0.25">
      <c r="B99" s="11" t="s">
        <v>37</v>
      </c>
      <c r="C99" s="12" t="s">
        <v>97</v>
      </c>
      <c r="D99" s="12"/>
      <c r="E99" s="11">
        <v>100</v>
      </c>
      <c r="F99" s="11">
        <v>13.08</v>
      </c>
      <c r="G99" s="11">
        <v>6.06</v>
      </c>
      <c r="H99" s="11">
        <v>49.58</v>
      </c>
      <c r="I99" s="11">
        <v>306</v>
      </c>
      <c r="J99" s="11">
        <v>0.14000000000000001</v>
      </c>
      <c r="K99" s="11">
        <v>0.18</v>
      </c>
      <c r="L99" s="11">
        <v>0.18</v>
      </c>
      <c r="M99" s="11">
        <v>0.14000000000000001</v>
      </c>
      <c r="N99" s="11"/>
      <c r="O99" s="11">
        <v>75.8</v>
      </c>
      <c r="P99" s="11">
        <v>140</v>
      </c>
      <c r="Q99" s="11"/>
      <c r="R99" s="11">
        <v>0</v>
      </c>
      <c r="S99" s="11">
        <v>34.6</v>
      </c>
      <c r="T99" s="11">
        <v>1.52</v>
      </c>
    </row>
    <row r="100" spans="2:20" ht="17.25" customHeight="1" x14ac:dyDescent="0.25">
      <c r="B100" s="2">
        <v>377</v>
      </c>
      <c r="C100" s="19" t="s">
        <v>48</v>
      </c>
      <c r="D100" s="19"/>
      <c r="E100" s="2" t="s">
        <v>49</v>
      </c>
      <c r="F100" s="2">
        <v>0.26</v>
      </c>
      <c r="G100" s="2">
        <v>0.06</v>
      </c>
      <c r="H100" s="2">
        <v>15.22</v>
      </c>
      <c r="I100" s="2">
        <v>62.5</v>
      </c>
      <c r="J100" s="2"/>
      <c r="K100" s="2">
        <v>0.01</v>
      </c>
      <c r="L100" s="2">
        <v>2.9</v>
      </c>
      <c r="M100" s="2">
        <v>0</v>
      </c>
      <c r="N100" s="2">
        <v>0.06</v>
      </c>
      <c r="O100" s="2">
        <v>8.0500000000000007</v>
      </c>
      <c r="P100" s="2">
        <v>9.7799999999999994</v>
      </c>
      <c r="Q100" s="2">
        <v>0.02</v>
      </c>
      <c r="R100" s="2">
        <v>0</v>
      </c>
      <c r="S100" s="2">
        <v>5.24</v>
      </c>
      <c r="T100" s="2">
        <v>0.87</v>
      </c>
    </row>
    <row r="101" spans="2:20" ht="15" customHeight="1" x14ac:dyDescent="0.25">
      <c r="B101" s="29" t="s">
        <v>56</v>
      </c>
      <c r="C101" s="37"/>
      <c r="D101" s="30"/>
      <c r="E101" s="14">
        <f>E99+204</f>
        <v>304</v>
      </c>
      <c r="F101" s="14">
        <f>F99+F100</f>
        <v>13.34</v>
      </c>
      <c r="G101" s="14">
        <f t="shared" ref="G101:T101" si="19">G99+G100</f>
        <v>6.1199999999999992</v>
      </c>
      <c r="H101" s="14">
        <f t="shared" si="19"/>
        <v>64.8</v>
      </c>
      <c r="I101" s="14">
        <f t="shared" si="19"/>
        <v>368.5</v>
      </c>
      <c r="J101" s="14">
        <f t="shared" si="19"/>
        <v>0.14000000000000001</v>
      </c>
      <c r="K101" s="14">
        <f t="shared" si="19"/>
        <v>0.19</v>
      </c>
      <c r="L101" s="14">
        <f t="shared" si="19"/>
        <v>3.08</v>
      </c>
      <c r="M101" s="14">
        <f t="shared" si="19"/>
        <v>0.14000000000000001</v>
      </c>
      <c r="N101" s="14">
        <f t="shared" si="19"/>
        <v>0.06</v>
      </c>
      <c r="O101" s="14">
        <f t="shared" si="19"/>
        <v>83.85</v>
      </c>
      <c r="P101" s="14">
        <f t="shared" si="19"/>
        <v>149.78</v>
      </c>
      <c r="Q101" s="14">
        <f t="shared" si="19"/>
        <v>0.02</v>
      </c>
      <c r="R101" s="14">
        <f t="shared" si="19"/>
        <v>0</v>
      </c>
      <c r="S101" s="14">
        <f t="shared" si="19"/>
        <v>39.840000000000003</v>
      </c>
      <c r="T101" s="14">
        <f t="shared" si="19"/>
        <v>2.39</v>
      </c>
    </row>
    <row r="102" spans="2:20" ht="15" customHeight="1" x14ac:dyDescent="0.25">
      <c r="B102" s="9" t="s">
        <v>40</v>
      </c>
      <c r="C102" s="9"/>
      <c r="D102" s="9"/>
      <c r="E102" s="9"/>
      <c r="F102" s="15">
        <f>F101/F104</f>
        <v>0.17324675324675323</v>
      </c>
      <c r="G102" s="15">
        <f t="shared" ref="G102:T102" si="20">G101/G104</f>
        <v>7.7468354430379735E-2</v>
      </c>
      <c r="H102" s="15">
        <f t="shared" si="20"/>
        <v>0.19343283582089552</v>
      </c>
      <c r="I102" s="15">
        <f t="shared" si="20"/>
        <v>0.15680851063829787</v>
      </c>
      <c r="J102" s="15">
        <f t="shared" si="20"/>
        <v>0.11666666666666668</v>
      </c>
      <c r="K102" s="15">
        <f t="shared" si="20"/>
        <v>0.13571428571428573</v>
      </c>
      <c r="L102" s="15">
        <f t="shared" si="20"/>
        <v>5.1333333333333335E-2</v>
      </c>
      <c r="M102" s="15">
        <f t="shared" si="20"/>
        <v>0.20000000000000004</v>
      </c>
      <c r="N102" s="15">
        <f t="shared" si="20"/>
        <v>6.0000000000000001E-3</v>
      </c>
      <c r="O102" s="15">
        <f t="shared" si="20"/>
        <v>7.6227272727272727E-2</v>
      </c>
      <c r="P102" s="15">
        <f t="shared" si="20"/>
        <v>0.13616363636363638</v>
      </c>
      <c r="Q102" s="15">
        <f t="shared" si="20"/>
        <v>2E-3</v>
      </c>
      <c r="R102" s="15">
        <f t="shared" si="20"/>
        <v>0</v>
      </c>
      <c r="S102" s="15">
        <f t="shared" si="20"/>
        <v>0.15936</v>
      </c>
      <c r="T102" s="15">
        <f t="shared" si="20"/>
        <v>0.19916666666666669</v>
      </c>
    </row>
    <row r="103" spans="2:20" x14ac:dyDescent="0.25">
      <c r="B103" s="4" t="s">
        <v>57</v>
      </c>
      <c r="C103" s="4"/>
      <c r="D103" s="4"/>
      <c r="E103" s="4"/>
      <c r="F103" s="34">
        <f>F101+F96+F86</f>
        <v>74.28</v>
      </c>
      <c r="G103" s="34">
        <f t="shared" ref="G103:T103" si="21">G101+G96+G86</f>
        <v>57.819999999999993</v>
      </c>
      <c r="H103" s="34">
        <f t="shared" si="21"/>
        <v>254.07</v>
      </c>
      <c r="I103" s="34">
        <f t="shared" si="21"/>
        <v>1833.98</v>
      </c>
      <c r="J103" s="34">
        <f t="shared" si="21"/>
        <v>1.4</v>
      </c>
      <c r="K103" s="34">
        <f t="shared" si="21"/>
        <v>1.5230000000000001</v>
      </c>
      <c r="L103" s="34">
        <f t="shared" si="21"/>
        <v>44.97</v>
      </c>
      <c r="M103" s="34">
        <f t="shared" si="21"/>
        <v>0.74009999999999998</v>
      </c>
      <c r="N103" s="34">
        <f t="shared" si="21"/>
        <v>7.532</v>
      </c>
      <c r="O103" s="34">
        <f t="shared" si="21"/>
        <v>477.39</v>
      </c>
      <c r="P103" s="34">
        <f t="shared" si="21"/>
        <v>984.83</v>
      </c>
      <c r="Q103" s="34">
        <f t="shared" si="21"/>
        <v>1.7590000000000001</v>
      </c>
      <c r="R103" s="34">
        <f t="shared" si="21"/>
        <v>4.7E-2</v>
      </c>
      <c r="S103" s="34">
        <f t="shared" si="21"/>
        <v>217.47</v>
      </c>
      <c r="T103" s="34">
        <f t="shared" si="21"/>
        <v>12.46</v>
      </c>
    </row>
    <row r="104" spans="2:20" x14ac:dyDescent="0.25">
      <c r="B104" s="4" t="s">
        <v>58</v>
      </c>
      <c r="C104" s="4"/>
      <c r="D104" s="4"/>
      <c r="E104" s="4"/>
      <c r="F104" s="2">
        <v>77</v>
      </c>
      <c r="G104" s="2">
        <v>79</v>
      </c>
      <c r="H104" s="2">
        <v>335</v>
      </c>
      <c r="I104" s="2">
        <v>2350</v>
      </c>
      <c r="J104" s="2">
        <v>1.2</v>
      </c>
      <c r="K104" s="2">
        <v>1.4</v>
      </c>
      <c r="L104" s="2">
        <v>60</v>
      </c>
      <c r="M104" s="2">
        <v>0.7</v>
      </c>
      <c r="N104" s="2">
        <v>10</v>
      </c>
      <c r="O104" s="2">
        <v>1100</v>
      </c>
      <c r="P104" s="2">
        <v>1100</v>
      </c>
      <c r="Q104" s="2">
        <v>10</v>
      </c>
      <c r="R104" s="2">
        <v>0.1</v>
      </c>
      <c r="S104" s="2">
        <v>250</v>
      </c>
      <c r="T104" s="2">
        <v>12</v>
      </c>
    </row>
    <row r="105" spans="2:20" x14ac:dyDescent="0.25">
      <c r="B105" s="4" t="s">
        <v>40</v>
      </c>
      <c r="C105" s="4"/>
      <c r="D105" s="4"/>
      <c r="E105" s="4"/>
      <c r="F105" s="35">
        <f>F103/F104</f>
        <v>0.96467532467532469</v>
      </c>
      <c r="G105" s="35">
        <f t="shared" ref="G105:T105" si="22">G103/G104</f>
        <v>0.73189873417721507</v>
      </c>
      <c r="H105" s="35">
        <f t="shared" si="22"/>
        <v>0.75841791044776119</v>
      </c>
      <c r="I105" s="35">
        <f t="shared" si="22"/>
        <v>0.78041702127659573</v>
      </c>
      <c r="J105" s="35">
        <f t="shared" si="22"/>
        <v>1.1666666666666667</v>
      </c>
      <c r="K105" s="35">
        <f t="shared" si="22"/>
        <v>1.0878571428571431</v>
      </c>
      <c r="L105" s="35">
        <f t="shared" si="22"/>
        <v>0.74949999999999994</v>
      </c>
      <c r="M105" s="35">
        <f t="shared" si="22"/>
        <v>1.0572857142857144</v>
      </c>
      <c r="N105" s="35">
        <f t="shared" si="22"/>
        <v>0.75319999999999998</v>
      </c>
      <c r="O105" s="35">
        <f t="shared" si="22"/>
        <v>0.43399090909090909</v>
      </c>
      <c r="P105" s="35">
        <f t="shared" si="22"/>
        <v>0.89529999999999998</v>
      </c>
      <c r="Q105" s="35">
        <f t="shared" si="22"/>
        <v>0.1759</v>
      </c>
      <c r="R105" s="35">
        <f t="shared" si="22"/>
        <v>0.47</v>
      </c>
      <c r="S105" s="35">
        <f t="shared" si="22"/>
        <v>0.86987999999999999</v>
      </c>
      <c r="T105" s="35">
        <f t="shared" si="22"/>
        <v>1.0383333333333333</v>
      </c>
    </row>
    <row r="106" spans="2:20" x14ac:dyDescent="0.25"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3" t="s">
        <v>0</v>
      </c>
      <c r="N106" s="3"/>
      <c r="O106" s="3"/>
      <c r="P106" s="3"/>
      <c r="Q106" s="3"/>
      <c r="R106" s="3"/>
      <c r="S106" s="3"/>
      <c r="T106" s="3"/>
    </row>
    <row r="107" spans="2:20" x14ac:dyDescent="0.25">
      <c r="B107" s="4" t="s">
        <v>98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x14ac:dyDescent="0.25">
      <c r="B108" s="4" t="s">
        <v>2</v>
      </c>
      <c r="C108" s="4"/>
      <c r="D108" s="2"/>
      <c r="E108" s="2"/>
      <c r="F108" s="2"/>
      <c r="G108" s="3" t="s">
        <v>99</v>
      </c>
      <c r="H108" s="3"/>
      <c r="I108" s="3"/>
      <c r="J108" s="2"/>
      <c r="K108" s="2"/>
      <c r="L108" s="4" t="s">
        <v>4</v>
      </c>
      <c r="M108" s="4"/>
      <c r="N108" s="3" t="s">
        <v>5</v>
      </c>
      <c r="O108" s="3"/>
      <c r="P108" s="3"/>
      <c r="Q108" s="3"/>
      <c r="R108" s="2"/>
      <c r="S108" s="2"/>
      <c r="T108" s="2"/>
    </row>
    <row r="109" spans="2:20" x14ac:dyDescent="0.25">
      <c r="B109" s="2"/>
      <c r="C109" s="2"/>
      <c r="D109" s="2"/>
      <c r="E109" s="4" t="s">
        <v>7</v>
      </c>
      <c r="F109" s="4"/>
      <c r="G109" s="2">
        <v>1</v>
      </c>
      <c r="H109" s="2"/>
      <c r="I109" s="2"/>
      <c r="J109" s="2"/>
      <c r="K109" s="2"/>
      <c r="L109" s="4" t="s">
        <v>8</v>
      </c>
      <c r="M109" s="4"/>
      <c r="N109" s="3" t="s">
        <v>9</v>
      </c>
      <c r="O109" s="3"/>
      <c r="P109" s="3"/>
      <c r="Q109" s="3"/>
      <c r="R109" s="3"/>
      <c r="S109" s="3"/>
      <c r="T109" s="3"/>
    </row>
    <row r="110" spans="2:20" x14ac:dyDescent="0.25">
      <c r="B110" s="6" t="s">
        <v>61</v>
      </c>
      <c r="C110" s="5" t="s">
        <v>11</v>
      </c>
      <c r="D110" s="5"/>
      <c r="E110" s="5" t="s">
        <v>12</v>
      </c>
      <c r="F110" s="5" t="s">
        <v>13</v>
      </c>
      <c r="G110" s="5"/>
      <c r="H110" s="5"/>
      <c r="I110" s="6" t="s">
        <v>14</v>
      </c>
      <c r="J110" s="5" t="s">
        <v>15</v>
      </c>
      <c r="K110" s="5"/>
      <c r="L110" s="5"/>
      <c r="M110" s="5"/>
      <c r="N110" s="5"/>
      <c r="O110" s="5" t="s">
        <v>16</v>
      </c>
      <c r="P110" s="5"/>
      <c r="Q110" s="5"/>
      <c r="R110" s="5"/>
      <c r="S110" s="5"/>
      <c r="T110" s="5"/>
    </row>
    <row r="111" spans="2:20" ht="51" x14ac:dyDescent="0.25">
      <c r="B111" s="6" t="s">
        <v>62</v>
      </c>
      <c r="C111" s="5"/>
      <c r="D111" s="5"/>
      <c r="E111" s="5"/>
      <c r="F111" s="6" t="s">
        <v>17</v>
      </c>
      <c r="G111" s="6" t="s">
        <v>18</v>
      </c>
      <c r="H111" s="6" t="s">
        <v>19</v>
      </c>
      <c r="I111" s="6" t="s">
        <v>20</v>
      </c>
      <c r="J111" s="6" t="s">
        <v>21</v>
      </c>
      <c r="K111" s="6" t="s">
        <v>22</v>
      </c>
      <c r="L111" s="6" t="s">
        <v>23</v>
      </c>
      <c r="M111" s="6" t="s">
        <v>24</v>
      </c>
      <c r="N111" s="6" t="s">
        <v>25</v>
      </c>
      <c r="O111" s="6" t="s">
        <v>26</v>
      </c>
      <c r="P111" s="6" t="s">
        <v>27</v>
      </c>
      <c r="Q111" s="6" t="s">
        <v>28</v>
      </c>
      <c r="R111" s="6" t="s">
        <v>29</v>
      </c>
      <c r="S111" s="6" t="s">
        <v>30</v>
      </c>
      <c r="T111" s="6" t="s">
        <v>31</v>
      </c>
    </row>
    <row r="112" spans="2:20" x14ac:dyDescent="0.25">
      <c r="B112" s="7">
        <v>1</v>
      </c>
      <c r="C112" s="8">
        <v>2</v>
      </c>
      <c r="D112" s="8"/>
      <c r="E112" s="7">
        <v>3</v>
      </c>
      <c r="F112" s="7">
        <v>4</v>
      </c>
      <c r="G112" s="7">
        <v>5</v>
      </c>
      <c r="H112" s="7">
        <v>6</v>
      </c>
      <c r="I112" s="7">
        <v>7</v>
      </c>
      <c r="J112" s="7">
        <v>8</v>
      </c>
      <c r="K112" s="7">
        <v>9</v>
      </c>
      <c r="L112" s="7">
        <v>10</v>
      </c>
      <c r="M112" s="7">
        <v>11</v>
      </c>
      <c r="N112" s="7">
        <v>12</v>
      </c>
      <c r="O112" s="7">
        <v>13</v>
      </c>
      <c r="P112" s="7">
        <v>14</v>
      </c>
      <c r="Q112" s="7">
        <v>15</v>
      </c>
      <c r="R112" s="7">
        <v>16</v>
      </c>
      <c r="S112" s="7">
        <v>17</v>
      </c>
      <c r="T112" s="7">
        <v>18</v>
      </c>
    </row>
    <row r="113" spans="2:20" x14ac:dyDescent="0.25">
      <c r="B113" s="4" t="s">
        <v>63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ht="18" customHeight="1" x14ac:dyDescent="0.25">
      <c r="B114" s="2">
        <v>338</v>
      </c>
      <c r="C114" s="19" t="s">
        <v>100</v>
      </c>
      <c r="D114" s="19"/>
      <c r="E114" s="2">
        <v>100</v>
      </c>
      <c r="F114" s="2">
        <v>0.4</v>
      </c>
      <c r="G114" s="2">
        <v>0.3</v>
      </c>
      <c r="H114" s="2">
        <v>10.3</v>
      </c>
      <c r="I114" s="2">
        <v>45.5</v>
      </c>
      <c r="J114" s="2">
        <v>0.04</v>
      </c>
      <c r="K114" s="2">
        <v>0.02</v>
      </c>
      <c r="L114" s="2">
        <v>5</v>
      </c>
      <c r="M114" s="2">
        <v>0.01</v>
      </c>
      <c r="N114" s="2">
        <v>0.2</v>
      </c>
      <c r="O114" s="2">
        <v>19</v>
      </c>
      <c r="P114" s="2">
        <v>11</v>
      </c>
      <c r="Q114" s="2">
        <v>0.03</v>
      </c>
      <c r="R114" s="2">
        <v>0</v>
      </c>
      <c r="S114" s="2">
        <v>12</v>
      </c>
      <c r="T114" s="2">
        <v>2.2999999999999998</v>
      </c>
    </row>
    <row r="115" spans="2:20" ht="18.75" customHeight="1" x14ac:dyDescent="0.25">
      <c r="B115" s="2">
        <v>268</v>
      </c>
      <c r="C115" s="19" t="s">
        <v>101</v>
      </c>
      <c r="D115" s="19"/>
      <c r="E115" s="2">
        <v>90</v>
      </c>
      <c r="F115" s="2">
        <v>12.11</v>
      </c>
      <c r="G115" s="2">
        <v>9.77</v>
      </c>
      <c r="H115" s="2">
        <v>4.8099999999999996</v>
      </c>
      <c r="I115" s="2">
        <v>155.6</v>
      </c>
      <c r="J115" s="2">
        <v>0.06</v>
      </c>
      <c r="K115" s="2">
        <v>0.21</v>
      </c>
      <c r="L115" s="2">
        <v>0.68</v>
      </c>
      <c r="M115" s="2">
        <v>0.2</v>
      </c>
      <c r="N115" s="2">
        <v>0.02</v>
      </c>
      <c r="O115" s="2">
        <v>66.37</v>
      </c>
      <c r="P115" s="2">
        <v>166.34</v>
      </c>
      <c r="Q115" s="2">
        <v>2.0499999999999998</v>
      </c>
      <c r="R115" s="2">
        <v>2.7E-2</v>
      </c>
      <c r="S115" s="2">
        <v>26.87</v>
      </c>
      <c r="T115" s="2">
        <v>1.74</v>
      </c>
    </row>
    <row r="116" spans="2:20" ht="25.5" customHeight="1" x14ac:dyDescent="0.25">
      <c r="B116" s="2">
        <v>203</v>
      </c>
      <c r="C116" s="19" t="s">
        <v>102</v>
      </c>
      <c r="D116" s="19"/>
      <c r="E116" s="2">
        <v>150</v>
      </c>
      <c r="F116" s="2">
        <v>5.52</v>
      </c>
      <c r="G116" s="2">
        <v>4.5199999999999996</v>
      </c>
      <c r="H116" s="2">
        <v>26.45</v>
      </c>
      <c r="I116" s="2">
        <v>168.6</v>
      </c>
      <c r="J116" s="2">
        <v>0.09</v>
      </c>
      <c r="K116" s="2">
        <v>0.03</v>
      </c>
      <c r="L116" s="2">
        <v>0</v>
      </c>
      <c r="M116" s="2">
        <v>0.03</v>
      </c>
      <c r="N116" s="2">
        <v>1.25</v>
      </c>
      <c r="O116" s="2">
        <v>13.28</v>
      </c>
      <c r="P116" s="2">
        <v>46.21</v>
      </c>
      <c r="Q116" s="2">
        <v>0.78</v>
      </c>
      <c r="R116" s="2">
        <v>2E-3</v>
      </c>
      <c r="S116" s="2">
        <v>8.4700000000000006</v>
      </c>
      <c r="T116" s="2">
        <v>0.86</v>
      </c>
    </row>
    <row r="117" spans="2:20" x14ac:dyDescent="0.25">
      <c r="B117" s="2">
        <v>377</v>
      </c>
      <c r="C117" s="19" t="s">
        <v>48</v>
      </c>
      <c r="D117" s="19"/>
      <c r="E117" s="2" t="s">
        <v>103</v>
      </c>
      <c r="F117" s="2">
        <v>0.26</v>
      </c>
      <c r="G117" s="2">
        <v>0.06</v>
      </c>
      <c r="H117" s="2">
        <v>15.22</v>
      </c>
      <c r="I117" s="2">
        <v>62.5</v>
      </c>
      <c r="J117" s="2"/>
      <c r="K117" s="2">
        <v>0.01</v>
      </c>
      <c r="L117" s="2">
        <v>2.9</v>
      </c>
      <c r="M117" s="2">
        <v>0</v>
      </c>
      <c r="N117" s="2">
        <v>0.06</v>
      </c>
      <c r="O117" s="2">
        <v>8.0500000000000007</v>
      </c>
      <c r="P117" s="2">
        <v>9.7799999999999994</v>
      </c>
      <c r="Q117" s="2">
        <v>1.7000000000000001E-2</v>
      </c>
      <c r="R117" s="2">
        <v>0</v>
      </c>
      <c r="S117" s="2">
        <v>5.24</v>
      </c>
      <c r="T117" s="2">
        <v>0.87</v>
      </c>
    </row>
    <row r="118" spans="2:20" x14ac:dyDescent="0.25">
      <c r="B118" s="2" t="s">
        <v>37</v>
      </c>
      <c r="C118" s="19" t="s">
        <v>38</v>
      </c>
      <c r="D118" s="19"/>
      <c r="E118" s="2">
        <v>40</v>
      </c>
      <c r="F118" s="2">
        <v>3.04</v>
      </c>
      <c r="G118" s="2">
        <v>0.32</v>
      </c>
      <c r="H118" s="2">
        <v>19.68</v>
      </c>
      <c r="I118" s="2">
        <v>93.8</v>
      </c>
      <c r="J118" s="2">
        <v>0.04</v>
      </c>
      <c r="K118" s="2">
        <v>0.01</v>
      </c>
      <c r="L118" s="2">
        <v>0.88</v>
      </c>
      <c r="M118" s="2">
        <v>0</v>
      </c>
      <c r="N118" s="2">
        <v>0.7</v>
      </c>
      <c r="O118" s="2">
        <v>8</v>
      </c>
      <c r="P118" s="2">
        <v>26</v>
      </c>
      <c r="Q118" s="2">
        <v>8.0000000000000002E-3</v>
      </c>
      <c r="R118" s="2">
        <v>3.0000000000000001E-3</v>
      </c>
      <c r="S118" s="2">
        <v>0</v>
      </c>
      <c r="T118" s="2">
        <v>0.44</v>
      </c>
    </row>
    <row r="119" spans="2:20" ht="17.25" customHeight="1" x14ac:dyDescent="0.25">
      <c r="B119" s="38" t="s">
        <v>71</v>
      </c>
      <c r="C119" s="39"/>
      <c r="D119" s="40"/>
      <c r="E119" s="34">
        <f>E114+E115+E116+E118+204</f>
        <v>584</v>
      </c>
      <c r="F119" s="34">
        <f>SUM(F114:F118)</f>
        <v>21.330000000000002</v>
      </c>
      <c r="G119" s="34">
        <f>SUM(G114:G118)</f>
        <v>14.97</v>
      </c>
      <c r="H119" s="34">
        <f t="shared" ref="H119:T119" si="23">SUM(H114:H118)</f>
        <v>76.460000000000008</v>
      </c>
      <c r="I119" s="34">
        <f t="shared" si="23"/>
        <v>526</v>
      </c>
      <c r="J119" s="34">
        <f t="shared" si="23"/>
        <v>0.23</v>
      </c>
      <c r="K119" s="34">
        <f t="shared" si="23"/>
        <v>0.28000000000000003</v>
      </c>
      <c r="L119" s="34">
        <f t="shared" si="23"/>
        <v>9.4600000000000009</v>
      </c>
      <c r="M119" s="34">
        <f t="shared" si="23"/>
        <v>0.24000000000000002</v>
      </c>
      <c r="N119" s="34">
        <f t="shared" si="23"/>
        <v>2.23</v>
      </c>
      <c r="O119" s="34">
        <f t="shared" si="23"/>
        <v>114.7</v>
      </c>
      <c r="P119" s="34">
        <f t="shared" si="23"/>
        <v>259.33000000000004</v>
      </c>
      <c r="Q119" s="34">
        <f t="shared" si="23"/>
        <v>2.8849999999999993</v>
      </c>
      <c r="R119" s="34">
        <f t="shared" si="23"/>
        <v>3.2000000000000001E-2</v>
      </c>
      <c r="S119" s="34">
        <f t="shared" si="23"/>
        <v>52.580000000000005</v>
      </c>
      <c r="T119" s="34">
        <f t="shared" si="23"/>
        <v>6.2100000000000009</v>
      </c>
    </row>
    <row r="120" spans="2:20" x14ac:dyDescent="0.25">
      <c r="B120" s="4" t="s">
        <v>40</v>
      </c>
      <c r="C120" s="4"/>
      <c r="D120" s="4"/>
      <c r="E120" s="4"/>
      <c r="F120" s="35">
        <f t="shared" ref="F120:T120" si="24">F119/F137</f>
        <v>0.27701298701298704</v>
      </c>
      <c r="G120" s="35">
        <f t="shared" si="24"/>
        <v>0.18949367088607597</v>
      </c>
      <c r="H120" s="35">
        <f t="shared" si="24"/>
        <v>0.22823880597014928</v>
      </c>
      <c r="I120" s="35">
        <f t="shared" si="24"/>
        <v>0.22382978723404257</v>
      </c>
      <c r="J120" s="35">
        <f t="shared" si="24"/>
        <v>0.19166666666666668</v>
      </c>
      <c r="K120" s="35">
        <f t="shared" si="24"/>
        <v>0.20000000000000004</v>
      </c>
      <c r="L120" s="35">
        <f t="shared" si="24"/>
        <v>0.15766666666666668</v>
      </c>
      <c r="M120" s="35">
        <f t="shared" si="24"/>
        <v>0.34285714285714292</v>
      </c>
      <c r="N120" s="35">
        <f t="shared" si="24"/>
        <v>0.223</v>
      </c>
      <c r="O120" s="35">
        <f t="shared" si="24"/>
        <v>0.10427272727272728</v>
      </c>
      <c r="P120" s="35">
        <f t="shared" si="24"/>
        <v>0.23575454545454549</v>
      </c>
      <c r="Q120" s="35">
        <f t="shared" si="24"/>
        <v>0.28849999999999992</v>
      </c>
      <c r="R120" s="35">
        <f t="shared" si="24"/>
        <v>0.32</v>
      </c>
      <c r="S120" s="35">
        <f t="shared" si="24"/>
        <v>0.21032000000000003</v>
      </c>
      <c r="T120" s="35">
        <f t="shared" si="24"/>
        <v>0.51750000000000007</v>
      </c>
    </row>
    <row r="121" spans="2:20" x14ac:dyDescent="0.25">
      <c r="B121" s="4" t="s">
        <v>41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2:20" s="41" customFormat="1" ht="18" customHeight="1" x14ac:dyDescent="0.25">
      <c r="B122" s="2">
        <v>115</v>
      </c>
      <c r="C122" s="19" t="s">
        <v>104</v>
      </c>
      <c r="D122" s="19"/>
      <c r="E122" s="2">
        <v>60</v>
      </c>
      <c r="F122" s="2">
        <v>1.1399999999999999</v>
      </c>
      <c r="G122" s="2">
        <v>5.34</v>
      </c>
      <c r="H122" s="2">
        <v>4.62</v>
      </c>
      <c r="I122" s="2">
        <v>71.400000000000006</v>
      </c>
      <c r="J122" s="2">
        <v>0.01</v>
      </c>
      <c r="K122" s="2">
        <v>0</v>
      </c>
      <c r="L122" s="2">
        <v>4.2</v>
      </c>
      <c r="M122" s="2">
        <v>0.01</v>
      </c>
      <c r="N122" s="2"/>
      <c r="O122" s="2">
        <v>24.6</v>
      </c>
      <c r="P122" s="2">
        <v>22.2</v>
      </c>
      <c r="Q122" s="2"/>
      <c r="R122" s="2">
        <v>0</v>
      </c>
      <c r="S122" s="2">
        <v>9</v>
      </c>
      <c r="T122" s="2">
        <v>0.42</v>
      </c>
    </row>
    <row r="123" spans="2:20" ht="27" customHeight="1" x14ac:dyDescent="0.25">
      <c r="B123" s="2">
        <v>96</v>
      </c>
      <c r="C123" s="19" t="s">
        <v>105</v>
      </c>
      <c r="D123" s="19"/>
      <c r="E123" s="2">
        <v>200</v>
      </c>
      <c r="F123" s="2">
        <v>2.1</v>
      </c>
      <c r="G123" s="2">
        <v>4.9000000000000004</v>
      </c>
      <c r="H123" s="2">
        <v>13.6</v>
      </c>
      <c r="I123" s="2">
        <v>107</v>
      </c>
      <c r="J123" s="2">
        <v>0.1</v>
      </c>
      <c r="K123" s="2">
        <v>5.8999999999999997E-2</v>
      </c>
      <c r="L123" s="2">
        <v>12.8</v>
      </c>
      <c r="M123" s="2">
        <v>0.03</v>
      </c>
      <c r="N123" s="2">
        <v>0</v>
      </c>
      <c r="O123" s="2">
        <v>20.2</v>
      </c>
      <c r="P123" s="2">
        <v>56.8</v>
      </c>
      <c r="Q123" s="2">
        <v>0</v>
      </c>
      <c r="R123" s="2">
        <v>0</v>
      </c>
      <c r="S123" s="2">
        <v>21.4</v>
      </c>
      <c r="T123" s="2">
        <v>0.76</v>
      </c>
    </row>
    <row r="124" spans="2:20" ht="18.75" customHeight="1" x14ac:dyDescent="0.25">
      <c r="B124" s="2">
        <v>266</v>
      </c>
      <c r="C124" s="19" t="s">
        <v>106</v>
      </c>
      <c r="D124" s="19"/>
      <c r="E124" s="2">
        <v>90</v>
      </c>
      <c r="F124" s="2">
        <v>16.7</v>
      </c>
      <c r="G124" s="2">
        <v>23.3</v>
      </c>
      <c r="H124" s="2">
        <v>4.3</v>
      </c>
      <c r="I124" s="2">
        <v>293.39999999999998</v>
      </c>
      <c r="J124" s="2">
        <v>0.2</v>
      </c>
      <c r="K124" s="2">
        <v>0.23599999999999999</v>
      </c>
      <c r="L124" s="2">
        <v>0.5</v>
      </c>
      <c r="M124" s="2">
        <v>0.05</v>
      </c>
      <c r="N124" s="2">
        <v>6.7500000000000004E-2</v>
      </c>
      <c r="O124" s="2">
        <v>54.5</v>
      </c>
      <c r="P124" s="2">
        <v>200.1</v>
      </c>
      <c r="Q124" s="2">
        <v>2.57</v>
      </c>
      <c r="R124" s="2">
        <v>4.4999999999999998E-2</v>
      </c>
      <c r="S124" s="2">
        <v>27.5</v>
      </c>
      <c r="T124" s="2">
        <v>2.17</v>
      </c>
    </row>
    <row r="125" spans="2:20" ht="25.5" customHeight="1" x14ac:dyDescent="0.25">
      <c r="B125" s="2">
        <v>312</v>
      </c>
      <c r="C125" s="19" t="s">
        <v>76</v>
      </c>
      <c r="D125" s="19"/>
      <c r="E125" s="2">
        <v>150</v>
      </c>
      <c r="F125" s="2">
        <v>3.29</v>
      </c>
      <c r="G125" s="2">
        <v>7.06</v>
      </c>
      <c r="H125" s="2">
        <v>22.21</v>
      </c>
      <c r="I125" s="2">
        <v>165.54</v>
      </c>
      <c r="J125" s="2">
        <v>0.16</v>
      </c>
      <c r="K125" s="2">
        <v>0.13</v>
      </c>
      <c r="L125" s="2">
        <v>26.11</v>
      </c>
      <c r="M125" s="2">
        <v>0.08</v>
      </c>
      <c r="N125" s="2">
        <v>1.5</v>
      </c>
      <c r="O125" s="2">
        <v>42.54</v>
      </c>
      <c r="P125" s="2">
        <v>97.8</v>
      </c>
      <c r="Q125" s="2">
        <v>0.29899999999999999</v>
      </c>
      <c r="R125" s="2">
        <v>1E-3</v>
      </c>
      <c r="S125" s="2">
        <v>33.06</v>
      </c>
      <c r="T125" s="2">
        <v>1.19</v>
      </c>
    </row>
    <row r="126" spans="2:20" ht="28.5" customHeight="1" x14ac:dyDescent="0.25">
      <c r="B126" s="2">
        <v>349</v>
      </c>
      <c r="C126" s="19" t="s">
        <v>55</v>
      </c>
      <c r="D126" s="19"/>
      <c r="E126" s="2">
        <v>200</v>
      </c>
      <c r="F126" s="2">
        <v>0.22</v>
      </c>
      <c r="G126" s="2"/>
      <c r="H126" s="2">
        <v>24.42</v>
      </c>
      <c r="I126" s="2">
        <v>98.56</v>
      </c>
      <c r="J126" s="2"/>
      <c r="K126" s="2"/>
      <c r="L126" s="2">
        <v>0.2</v>
      </c>
      <c r="M126" s="2"/>
      <c r="N126" s="2"/>
      <c r="O126" s="2">
        <v>22.6</v>
      </c>
      <c r="P126" s="2">
        <v>7.7</v>
      </c>
      <c r="Q126" s="2">
        <v>0</v>
      </c>
      <c r="R126" s="2">
        <v>0</v>
      </c>
      <c r="S126" s="2">
        <v>3</v>
      </c>
      <c r="T126" s="2">
        <v>0.66</v>
      </c>
    </row>
    <row r="127" spans="2:20" ht="18.75" customHeight="1" x14ac:dyDescent="0.25">
      <c r="B127" s="2" t="s">
        <v>37</v>
      </c>
      <c r="C127" s="19" t="s">
        <v>50</v>
      </c>
      <c r="D127" s="19"/>
      <c r="E127" s="2">
        <v>40</v>
      </c>
      <c r="F127" s="2">
        <v>2.64</v>
      </c>
      <c r="G127" s="2">
        <v>0.48</v>
      </c>
      <c r="H127" s="2">
        <v>13.68</v>
      </c>
      <c r="I127" s="2">
        <v>69.599999999999994</v>
      </c>
      <c r="J127" s="2">
        <v>0.08</v>
      </c>
      <c r="K127" s="2">
        <v>0.04</v>
      </c>
      <c r="L127" s="2">
        <v>0</v>
      </c>
      <c r="M127" s="2">
        <v>0</v>
      </c>
      <c r="N127" s="2">
        <v>2.4</v>
      </c>
      <c r="O127" s="2">
        <v>14</v>
      </c>
      <c r="P127" s="2">
        <v>63.2</v>
      </c>
      <c r="Q127" s="2">
        <v>1.2</v>
      </c>
      <c r="R127" s="2">
        <v>1E-3</v>
      </c>
      <c r="S127" s="2">
        <v>9.4</v>
      </c>
      <c r="T127" s="2">
        <v>0.78</v>
      </c>
    </row>
    <row r="128" spans="2:20" x14ac:dyDescent="0.25">
      <c r="B128" s="2" t="s">
        <v>37</v>
      </c>
      <c r="C128" s="19" t="s">
        <v>51</v>
      </c>
      <c r="D128" s="19"/>
      <c r="E128" s="2">
        <v>30</v>
      </c>
      <c r="F128" s="2">
        <v>1.52</v>
      </c>
      <c r="G128" s="2">
        <v>0.16</v>
      </c>
      <c r="H128" s="2">
        <v>9.84</v>
      </c>
      <c r="I128" s="2">
        <v>46.9</v>
      </c>
      <c r="J128" s="2">
        <v>0.02</v>
      </c>
      <c r="K128" s="2">
        <v>0.01</v>
      </c>
      <c r="L128" s="2">
        <v>0.44</v>
      </c>
      <c r="M128" s="2">
        <v>0</v>
      </c>
      <c r="N128" s="2">
        <v>0.7</v>
      </c>
      <c r="O128" s="2">
        <v>4</v>
      </c>
      <c r="P128" s="2">
        <v>13</v>
      </c>
      <c r="Q128" s="2">
        <v>8.0000000000000002E-3</v>
      </c>
      <c r="R128" s="2">
        <v>1E-3</v>
      </c>
      <c r="S128" s="2">
        <v>0</v>
      </c>
      <c r="T128" s="2">
        <v>0.22</v>
      </c>
    </row>
    <row r="129" spans="2:20" ht="25.5" customHeight="1" x14ac:dyDescent="0.25">
      <c r="B129" s="4" t="s">
        <v>52</v>
      </c>
      <c r="C129" s="4"/>
      <c r="D129" s="4"/>
      <c r="E129" s="34">
        <f>SUM(E122:E128)</f>
        <v>770</v>
      </c>
      <c r="F129" s="34">
        <f>SUM(F122:F128)</f>
        <v>27.609999999999996</v>
      </c>
      <c r="G129" s="34">
        <f t="shared" ref="G129:T129" si="25">SUM(G122:G128)</f>
        <v>41.239999999999995</v>
      </c>
      <c r="H129" s="34">
        <f t="shared" si="25"/>
        <v>92.670000000000016</v>
      </c>
      <c r="I129" s="34">
        <f t="shared" si="25"/>
        <v>852.39999999999986</v>
      </c>
      <c r="J129" s="34">
        <f t="shared" si="25"/>
        <v>0.56999999999999995</v>
      </c>
      <c r="K129" s="34">
        <f t="shared" si="25"/>
        <v>0.47499999999999998</v>
      </c>
      <c r="L129" s="34">
        <f t="shared" si="25"/>
        <v>44.25</v>
      </c>
      <c r="M129" s="34">
        <f t="shared" si="25"/>
        <v>0.16999999999999998</v>
      </c>
      <c r="N129" s="34">
        <f t="shared" si="25"/>
        <v>4.6674999999999995</v>
      </c>
      <c r="O129" s="34">
        <f t="shared" si="25"/>
        <v>182.44</v>
      </c>
      <c r="P129" s="34">
        <f t="shared" si="25"/>
        <v>460.8</v>
      </c>
      <c r="Q129" s="34">
        <f t="shared" si="25"/>
        <v>4.077</v>
      </c>
      <c r="R129" s="34">
        <f t="shared" si="25"/>
        <v>4.8000000000000001E-2</v>
      </c>
      <c r="S129" s="34">
        <f t="shared" si="25"/>
        <v>103.36000000000001</v>
      </c>
      <c r="T129" s="34">
        <f t="shared" si="25"/>
        <v>6.1999999999999993</v>
      </c>
    </row>
    <row r="130" spans="2:20" x14ac:dyDescent="0.25">
      <c r="B130" s="4" t="s">
        <v>40</v>
      </c>
      <c r="C130" s="4"/>
      <c r="D130" s="4"/>
      <c r="E130" s="4"/>
      <c r="F130" s="35">
        <f t="shared" ref="F130:T130" si="26">F129/F137</f>
        <v>0.35857142857142854</v>
      </c>
      <c r="G130" s="35">
        <f t="shared" si="26"/>
        <v>0.52202531645569616</v>
      </c>
      <c r="H130" s="35">
        <f t="shared" si="26"/>
        <v>0.27662686567164185</v>
      </c>
      <c r="I130" s="35">
        <f t="shared" si="26"/>
        <v>0.36272340425531907</v>
      </c>
      <c r="J130" s="35">
        <f t="shared" si="26"/>
        <v>0.47499999999999998</v>
      </c>
      <c r="K130" s="35">
        <f t="shared" si="26"/>
        <v>0.3392857142857143</v>
      </c>
      <c r="L130" s="35">
        <f t="shared" si="26"/>
        <v>0.73750000000000004</v>
      </c>
      <c r="M130" s="35">
        <f t="shared" si="26"/>
        <v>0.24285714285714285</v>
      </c>
      <c r="N130" s="35">
        <f t="shared" si="26"/>
        <v>0.46674999999999994</v>
      </c>
      <c r="O130" s="35">
        <f t="shared" si="26"/>
        <v>0.16585454545454545</v>
      </c>
      <c r="P130" s="35">
        <f t="shared" si="26"/>
        <v>0.4189090909090909</v>
      </c>
      <c r="Q130" s="35">
        <f t="shared" si="26"/>
        <v>0.40770000000000001</v>
      </c>
      <c r="R130" s="35">
        <f t="shared" si="26"/>
        <v>0.48</v>
      </c>
      <c r="S130" s="35">
        <f t="shared" si="26"/>
        <v>0.41344000000000003</v>
      </c>
      <c r="T130" s="35">
        <f t="shared" si="26"/>
        <v>0.51666666666666661</v>
      </c>
    </row>
    <row r="131" spans="2:20" x14ac:dyDescent="0.25">
      <c r="B131" s="4" t="s">
        <v>53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x14ac:dyDescent="0.25">
      <c r="B132" s="11" t="s">
        <v>37</v>
      </c>
      <c r="C132" s="12" t="s">
        <v>107</v>
      </c>
      <c r="D132" s="12"/>
      <c r="E132" s="11">
        <v>65</v>
      </c>
      <c r="F132" s="11">
        <v>4.16</v>
      </c>
      <c r="G132" s="11">
        <v>8.14</v>
      </c>
      <c r="H132" s="11">
        <v>33.799999999999997</v>
      </c>
      <c r="I132" s="11">
        <v>225.34</v>
      </c>
      <c r="J132" s="11">
        <v>0.06</v>
      </c>
      <c r="K132" s="11">
        <v>0.05</v>
      </c>
      <c r="L132" s="11">
        <v>0</v>
      </c>
      <c r="M132" s="11">
        <v>0.06</v>
      </c>
      <c r="N132" s="11"/>
      <c r="O132" s="11">
        <v>11.26</v>
      </c>
      <c r="P132" s="11">
        <v>0</v>
      </c>
      <c r="Q132" s="11"/>
      <c r="R132" s="11">
        <v>0</v>
      </c>
      <c r="S132" s="11">
        <v>0</v>
      </c>
      <c r="T132" s="11">
        <v>0.6</v>
      </c>
    </row>
    <row r="133" spans="2:20" ht="19.5" customHeight="1" x14ac:dyDescent="0.25">
      <c r="B133" s="2">
        <v>389</v>
      </c>
      <c r="C133" s="19" t="s">
        <v>108</v>
      </c>
      <c r="D133" s="19"/>
      <c r="E133" s="2">
        <v>200</v>
      </c>
      <c r="F133" s="2">
        <v>1</v>
      </c>
      <c r="G133" s="2">
        <v>0.2</v>
      </c>
      <c r="H133" s="2">
        <v>20.2</v>
      </c>
      <c r="I133" s="2">
        <v>87</v>
      </c>
      <c r="J133" s="2">
        <v>0</v>
      </c>
      <c r="K133" s="2">
        <v>0.08</v>
      </c>
      <c r="L133" s="2">
        <v>4</v>
      </c>
      <c r="M133" s="2">
        <v>0</v>
      </c>
      <c r="N133" s="2">
        <v>0</v>
      </c>
      <c r="O133" s="2">
        <v>31.1</v>
      </c>
      <c r="P133" s="2">
        <v>18</v>
      </c>
      <c r="Q133" s="2">
        <v>0</v>
      </c>
      <c r="R133" s="2">
        <v>0</v>
      </c>
      <c r="S133" s="2">
        <v>8</v>
      </c>
      <c r="T133" s="2">
        <v>0.72</v>
      </c>
    </row>
    <row r="134" spans="2:20" ht="25.5" customHeight="1" x14ac:dyDescent="0.25">
      <c r="B134" s="20" t="s">
        <v>56</v>
      </c>
      <c r="C134" s="21"/>
      <c r="D134" s="22"/>
      <c r="E134" s="14">
        <f>E132+E133</f>
        <v>265</v>
      </c>
      <c r="F134" s="14">
        <f>F132+F133</f>
        <v>5.16</v>
      </c>
      <c r="G134" s="14">
        <f t="shared" ref="G134:T134" si="27">G132+G133</f>
        <v>8.34</v>
      </c>
      <c r="H134" s="14">
        <f t="shared" si="27"/>
        <v>54</v>
      </c>
      <c r="I134" s="14">
        <f t="shared" si="27"/>
        <v>312.34000000000003</v>
      </c>
      <c r="J134" s="14">
        <f t="shared" si="27"/>
        <v>0.06</v>
      </c>
      <c r="K134" s="14">
        <f t="shared" si="27"/>
        <v>0.13</v>
      </c>
      <c r="L134" s="14">
        <f t="shared" si="27"/>
        <v>4</v>
      </c>
      <c r="M134" s="14">
        <f t="shared" si="27"/>
        <v>0.06</v>
      </c>
      <c r="N134" s="14">
        <f t="shared" si="27"/>
        <v>0</v>
      </c>
      <c r="O134" s="14">
        <f t="shared" si="27"/>
        <v>42.36</v>
      </c>
      <c r="P134" s="14">
        <f t="shared" si="27"/>
        <v>18</v>
      </c>
      <c r="Q134" s="14">
        <f t="shared" si="27"/>
        <v>0</v>
      </c>
      <c r="R134" s="14">
        <f t="shared" si="27"/>
        <v>0</v>
      </c>
      <c r="S134" s="14">
        <f t="shared" si="27"/>
        <v>8</v>
      </c>
      <c r="T134" s="14">
        <f t="shared" si="27"/>
        <v>1.3199999999999998</v>
      </c>
    </row>
    <row r="135" spans="2:20" ht="15" customHeight="1" x14ac:dyDescent="0.25">
      <c r="B135" s="9" t="s">
        <v>40</v>
      </c>
      <c r="C135" s="9"/>
      <c r="D135" s="9"/>
      <c r="E135" s="9"/>
      <c r="F135" s="15">
        <f>F134/F137</f>
        <v>6.701298701298701E-2</v>
      </c>
      <c r="G135" s="15">
        <f t="shared" ref="G135:T135" si="28">G134/G137</f>
        <v>0.10556962025316456</v>
      </c>
      <c r="H135" s="15">
        <f t="shared" si="28"/>
        <v>0.16119402985074627</v>
      </c>
      <c r="I135" s="15">
        <f t="shared" si="28"/>
        <v>0.13291063829787236</v>
      </c>
      <c r="J135" s="15">
        <f t="shared" si="28"/>
        <v>0.05</v>
      </c>
      <c r="K135" s="15">
        <f t="shared" si="28"/>
        <v>9.285714285714286E-2</v>
      </c>
      <c r="L135" s="15">
        <f t="shared" si="28"/>
        <v>6.6666666666666666E-2</v>
      </c>
      <c r="M135" s="15">
        <f t="shared" si="28"/>
        <v>8.5714285714285715E-2</v>
      </c>
      <c r="N135" s="15">
        <f t="shared" si="28"/>
        <v>0</v>
      </c>
      <c r="O135" s="15">
        <f t="shared" si="28"/>
        <v>3.8509090909090909E-2</v>
      </c>
      <c r="P135" s="15">
        <f t="shared" si="28"/>
        <v>1.6363636363636365E-2</v>
      </c>
      <c r="Q135" s="15">
        <f t="shared" si="28"/>
        <v>0</v>
      </c>
      <c r="R135" s="15">
        <f t="shared" si="28"/>
        <v>0</v>
      </c>
      <c r="S135" s="15">
        <f t="shared" si="28"/>
        <v>3.2000000000000001E-2</v>
      </c>
      <c r="T135" s="15">
        <f t="shared" si="28"/>
        <v>0.10999999999999999</v>
      </c>
    </row>
    <row r="136" spans="2:20" x14ac:dyDescent="0.25">
      <c r="B136" s="4" t="s">
        <v>57</v>
      </c>
      <c r="C136" s="4"/>
      <c r="D136" s="4"/>
      <c r="E136" s="4"/>
      <c r="F136" s="34">
        <f>F134+F129+F119</f>
        <v>54.099999999999994</v>
      </c>
      <c r="G136" s="34">
        <f t="shared" ref="G136:T136" si="29">G134+G129+G119</f>
        <v>64.55</v>
      </c>
      <c r="H136" s="34">
        <f t="shared" si="29"/>
        <v>223.13000000000002</v>
      </c>
      <c r="I136" s="34">
        <f t="shared" si="29"/>
        <v>1690.7399999999998</v>
      </c>
      <c r="J136" s="34">
        <f t="shared" si="29"/>
        <v>0.85999999999999988</v>
      </c>
      <c r="K136" s="34">
        <f t="shared" si="29"/>
        <v>0.88500000000000001</v>
      </c>
      <c r="L136" s="34">
        <f t="shared" si="29"/>
        <v>57.71</v>
      </c>
      <c r="M136" s="34">
        <f t="shared" si="29"/>
        <v>0.47</v>
      </c>
      <c r="N136" s="34">
        <f t="shared" si="29"/>
        <v>6.8974999999999991</v>
      </c>
      <c r="O136" s="34">
        <f t="shared" si="29"/>
        <v>339.5</v>
      </c>
      <c r="P136" s="34">
        <f t="shared" si="29"/>
        <v>738.13000000000011</v>
      </c>
      <c r="Q136" s="34">
        <f t="shared" si="29"/>
        <v>6.9619999999999997</v>
      </c>
      <c r="R136" s="34">
        <f t="shared" si="29"/>
        <v>0.08</v>
      </c>
      <c r="S136" s="34">
        <f t="shared" si="29"/>
        <v>163.94000000000003</v>
      </c>
      <c r="T136" s="34">
        <f t="shared" si="29"/>
        <v>13.73</v>
      </c>
    </row>
    <row r="137" spans="2:20" x14ac:dyDescent="0.25">
      <c r="B137" s="4" t="s">
        <v>58</v>
      </c>
      <c r="C137" s="4"/>
      <c r="D137" s="4"/>
      <c r="E137" s="4"/>
      <c r="F137" s="2">
        <v>77</v>
      </c>
      <c r="G137" s="2">
        <v>79</v>
      </c>
      <c r="H137" s="2">
        <v>335</v>
      </c>
      <c r="I137" s="2">
        <v>2350</v>
      </c>
      <c r="J137" s="2">
        <v>1.2</v>
      </c>
      <c r="K137" s="2">
        <v>1.4</v>
      </c>
      <c r="L137" s="2">
        <v>60</v>
      </c>
      <c r="M137" s="2">
        <v>0.7</v>
      </c>
      <c r="N137" s="2">
        <v>10</v>
      </c>
      <c r="O137" s="2">
        <v>1100</v>
      </c>
      <c r="P137" s="2">
        <v>1100</v>
      </c>
      <c r="Q137" s="2">
        <v>10</v>
      </c>
      <c r="R137" s="2">
        <v>0.1</v>
      </c>
      <c r="S137" s="2">
        <v>250</v>
      </c>
      <c r="T137" s="2">
        <v>12</v>
      </c>
    </row>
    <row r="138" spans="2:20" x14ac:dyDescent="0.25">
      <c r="B138" s="4" t="s">
        <v>40</v>
      </c>
      <c r="C138" s="4"/>
      <c r="D138" s="4"/>
      <c r="E138" s="4"/>
      <c r="F138" s="35">
        <f>F136/F137</f>
        <v>0.70259740259740255</v>
      </c>
      <c r="G138" s="35">
        <f t="shared" ref="G138:T138" si="30">G136/G137</f>
        <v>0.81708860759493662</v>
      </c>
      <c r="H138" s="35">
        <f t="shared" si="30"/>
        <v>0.66605970149253735</v>
      </c>
      <c r="I138" s="35">
        <f t="shared" si="30"/>
        <v>0.719463829787234</v>
      </c>
      <c r="J138" s="35">
        <f t="shared" si="30"/>
        <v>0.71666666666666656</v>
      </c>
      <c r="K138" s="35">
        <f t="shared" si="30"/>
        <v>0.63214285714285723</v>
      </c>
      <c r="L138" s="35">
        <f t="shared" si="30"/>
        <v>0.96183333333333332</v>
      </c>
      <c r="M138" s="35">
        <f t="shared" si="30"/>
        <v>0.67142857142857149</v>
      </c>
      <c r="N138" s="35">
        <f t="shared" si="30"/>
        <v>0.68974999999999986</v>
      </c>
      <c r="O138" s="35">
        <f t="shared" si="30"/>
        <v>0.30863636363636365</v>
      </c>
      <c r="P138" s="35">
        <f t="shared" si="30"/>
        <v>0.67102727272727281</v>
      </c>
      <c r="Q138" s="35">
        <f t="shared" si="30"/>
        <v>0.69619999999999993</v>
      </c>
      <c r="R138" s="35">
        <f t="shared" si="30"/>
        <v>0.79999999999999993</v>
      </c>
      <c r="S138" s="35">
        <f t="shared" si="30"/>
        <v>0.65576000000000012</v>
      </c>
      <c r="T138" s="35">
        <f t="shared" si="30"/>
        <v>1.1441666666666668</v>
      </c>
    </row>
    <row r="139" spans="2:20" x14ac:dyDescent="0.25"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3" t="s">
        <v>0</v>
      </c>
      <c r="N139" s="3"/>
      <c r="O139" s="3"/>
      <c r="P139" s="3"/>
      <c r="Q139" s="3"/>
      <c r="R139" s="3"/>
      <c r="S139" s="3"/>
      <c r="T139" s="3"/>
    </row>
    <row r="140" spans="2:20" x14ac:dyDescent="0.25">
      <c r="B140" s="4" t="s">
        <v>109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25">
      <c r="B141" s="4" t="s">
        <v>2</v>
      </c>
      <c r="C141" s="4"/>
      <c r="D141" s="2"/>
      <c r="E141" s="2"/>
      <c r="F141" s="2"/>
      <c r="G141" s="3" t="s">
        <v>110</v>
      </c>
      <c r="H141" s="3"/>
      <c r="I141" s="3"/>
      <c r="J141" s="2"/>
      <c r="K141" s="2"/>
      <c r="L141" s="4" t="s">
        <v>4</v>
      </c>
      <c r="M141" s="4"/>
      <c r="N141" s="3" t="s">
        <v>111</v>
      </c>
      <c r="O141" s="3"/>
      <c r="P141" s="3"/>
      <c r="Q141" s="3"/>
      <c r="R141" s="2"/>
      <c r="S141" s="2"/>
      <c r="T141" s="2"/>
    </row>
    <row r="142" spans="2:20" x14ac:dyDescent="0.25">
      <c r="B142" s="2"/>
      <c r="C142" s="2"/>
      <c r="D142" s="2"/>
      <c r="E142" s="4" t="s">
        <v>7</v>
      </c>
      <c r="F142" s="4"/>
      <c r="G142" s="2">
        <v>1</v>
      </c>
      <c r="H142" s="2"/>
      <c r="I142" s="2"/>
      <c r="J142" s="2"/>
      <c r="K142" s="2"/>
      <c r="L142" s="4" t="s">
        <v>8</v>
      </c>
      <c r="M142" s="4"/>
      <c r="N142" s="3" t="s">
        <v>9</v>
      </c>
      <c r="O142" s="3"/>
      <c r="P142" s="3"/>
      <c r="Q142" s="3"/>
      <c r="R142" s="3"/>
      <c r="S142" s="3"/>
      <c r="T142" s="3"/>
    </row>
    <row r="143" spans="2:20" x14ac:dyDescent="0.25">
      <c r="B143" s="6" t="s">
        <v>61</v>
      </c>
      <c r="C143" s="5" t="s">
        <v>11</v>
      </c>
      <c r="D143" s="5"/>
      <c r="E143" s="5" t="s">
        <v>12</v>
      </c>
      <c r="F143" s="5" t="s">
        <v>13</v>
      </c>
      <c r="G143" s="5"/>
      <c r="H143" s="5"/>
      <c r="I143" s="6" t="s">
        <v>14</v>
      </c>
      <c r="J143" s="5" t="s">
        <v>15</v>
      </c>
      <c r="K143" s="5"/>
      <c r="L143" s="5"/>
      <c r="M143" s="5"/>
      <c r="N143" s="5"/>
      <c r="O143" s="5" t="s">
        <v>16</v>
      </c>
      <c r="P143" s="5"/>
      <c r="Q143" s="5"/>
      <c r="R143" s="5"/>
      <c r="S143" s="5"/>
      <c r="T143" s="5"/>
    </row>
    <row r="144" spans="2:20" ht="51" x14ac:dyDescent="0.25">
      <c r="B144" s="6" t="s">
        <v>62</v>
      </c>
      <c r="C144" s="5"/>
      <c r="D144" s="5"/>
      <c r="E144" s="5"/>
      <c r="F144" s="6" t="s">
        <v>17</v>
      </c>
      <c r="G144" s="6" t="s">
        <v>18</v>
      </c>
      <c r="H144" s="6" t="s">
        <v>19</v>
      </c>
      <c r="I144" s="6" t="s">
        <v>20</v>
      </c>
      <c r="J144" s="6" t="s">
        <v>21</v>
      </c>
      <c r="K144" s="6" t="s">
        <v>22</v>
      </c>
      <c r="L144" s="6" t="s">
        <v>23</v>
      </c>
      <c r="M144" s="6" t="s">
        <v>24</v>
      </c>
      <c r="N144" s="6" t="s">
        <v>25</v>
      </c>
      <c r="O144" s="6" t="s">
        <v>26</v>
      </c>
      <c r="P144" s="6" t="s">
        <v>27</v>
      </c>
      <c r="Q144" s="6" t="s">
        <v>28</v>
      </c>
      <c r="R144" s="6" t="s">
        <v>29</v>
      </c>
      <c r="S144" s="6" t="s">
        <v>30</v>
      </c>
      <c r="T144" s="6" t="s">
        <v>31</v>
      </c>
    </row>
    <row r="145" spans="2:20" x14ac:dyDescent="0.25">
      <c r="B145" s="7">
        <v>1</v>
      </c>
      <c r="C145" s="8">
        <v>2</v>
      </c>
      <c r="D145" s="8"/>
      <c r="E145" s="7">
        <v>3</v>
      </c>
      <c r="F145" s="7">
        <v>4</v>
      </c>
      <c r="G145" s="7">
        <v>5</v>
      </c>
      <c r="H145" s="7">
        <v>6</v>
      </c>
      <c r="I145" s="7">
        <v>7</v>
      </c>
      <c r="J145" s="7">
        <v>8</v>
      </c>
      <c r="K145" s="7">
        <v>9</v>
      </c>
      <c r="L145" s="7">
        <v>10</v>
      </c>
      <c r="M145" s="7">
        <v>11</v>
      </c>
      <c r="N145" s="7">
        <v>12</v>
      </c>
      <c r="O145" s="7">
        <v>13</v>
      </c>
      <c r="P145" s="7">
        <v>14</v>
      </c>
      <c r="Q145" s="7">
        <v>15</v>
      </c>
      <c r="R145" s="7">
        <v>16</v>
      </c>
      <c r="S145" s="7">
        <v>17</v>
      </c>
      <c r="T145" s="7">
        <v>18</v>
      </c>
    </row>
    <row r="146" spans="2:20" x14ac:dyDescent="0.25">
      <c r="B146" s="4" t="s">
        <v>32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ht="25.5" customHeight="1" x14ac:dyDescent="0.25">
      <c r="B147" s="42">
        <v>210</v>
      </c>
      <c r="C147" s="43" t="s">
        <v>112</v>
      </c>
      <c r="D147" s="43"/>
      <c r="E147" s="42">
        <v>200</v>
      </c>
      <c r="F147" s="42">
        <v>18.579999999999998</v>
      </c>
      <c r="G147" s="42">
        <v>33.1</v>
      </c>
      <c r="H147" s="42">
        <v>3.52</v>
      </c>
      <c r="I147" s="42">
        <v>386.2</v>
      </c>
      <c r="J147" s="42">
        <v>0.14000000000000001</v>
      </c>
      <c r="K147" s="42">
        <v>0.68</v>
      </c>
      <c r="L147" s="42">
        <v>0.34</v>
      </c>
      <c r="M147" s="42">
        <v>0.14000000000000001</v>
      </c>
      <c r="N147" s="42"/>
      <c r="O147" s="42">
        <v>137.44</v>
      </c>
      <c r="P147" s="42">
        <v>301.04000000000002</v>
      </c>
      <c r="Q147" s="42"/>
      <c r="R147" s="42">
        <v>0</v>
      </c>
      <c r="S147" s="42">
        <v>21.52</v>
      </c>
      <c r="T147" s="42">
        <v>3.52</v>
      </c>
    </row>
    <row r="148" spans="2:20" ht="18.75" customHeight="1" x14ac:dyDescent="0.25">
      <c r="B148" s="2">
        <v>338</v>
      </c>
      <c r="C148" s="19" t="s">
        <v>113</v>
      </c>
      <c r="D148" s="19"/>
      <c r="E148" s="2">
        <v>100</v>
      </c>
      <c r="F148" s="2">
        <v>0.4</v>
      </c>
      <c r="G148" s="2">
        <v>0.4</v>
      </c>
      <c r="H148" s="2">
        <v>9.8000000000000007</v>
      </c>
      <c r="I148" s="2">
        <v>42</v>
      </c>
      <c r="J148" s="2">
        <v>0.04</v>
      </c>
      <c r="K148" s="2">
        <v>0.02</v>
      </c>
      <c r="L148" s="2">
        <v>10</v>
      </c>
      <c r="M148" s="2">
        <v>0</v>
      </c>
      <c r="N148" s="2">
        <v>0.2</v>
      </c>
      <c r="O148" s="2">
        <v>16</v>
      </c>
      <c r="P148" s="2">
        <v>11</v>
      </c>
      <c r="Q148" s="2">
        <v>0</v>
      </c>
      <c r="R148" s="2">
        <v>0</v>
      </c>
      <c r="S148" s="2">
        <v>9</v>
      </c>
      <c r="T148" s="2">
        <v>2.2000000000000002</v>
      </c>
    </row>
    <row r="149" spans="2:20" ht="19.5" customHeight="1" x14ac:dyDescent="0.25">
      <c r="B149" s="2">
        <v>376</v>
      </c>
      <c r="C149" s="19" t="s">
        <v>89</v>
      </c>
      <c r="D149" s="19"/>
      <c r="E149" s="2">
        <v>200</v>
      </c>
      <c r="F149" s="2">
        <v>0.2</v>
      </c>
      <c r="G149" s="2">
        <v>0.05</v>
      </c>
      <c r="H149" s="2">
        <v>15.01</v>
      </c>
      <c r="I149" s="2">
        <v>61</v>
      </c>
      <c r="J149" s="2">
        <v>0</v>
      </c>
      <c r="K149" s="2">
        <v>0.01</v>
      </c>
      <c r="L149" s="2">
        <v>9</v>
      </c>
      <c r="M149" s="2">
        <v>1E-4</v>
      </c>
      <c r="N149" s="2">
        <v>4.4999999999999998E-2</v>
      </c>
      <c r="O149" s="2">
        <v>5.25</v>
      </c>
      <c r="P149" s="2">
        <v>8.24</v>
      </c>
      <c r="Q149" s="2">
        <v>8.0000000000000002E-3</v>
      </c>
      <c r="R149" s="2">
        <v>0</v>
      </c>
      <c r="S149" s="2">
        <v>4.4000000000000004</v>
      </c>
      <c r="T149" s="2">
        <v>0.87</v>
      </c>
    </row>
    <row r="150" spans="2:20" ht="18.75" customHeight="1" x14ac:dyDescent="0.25">
      <c r="B150" s="2" t="s">
        <v>37</v>
      </c>
      <c r="C150" s="19" t="s">
        <v>90</v>
      </c>
      <c r="D150" s="19"/>
      <c r="E150" s="2">
        <v>40</v>
      </c>
      <c r="F150" s="2">
        <v>2.67</v>
      </c>
      <c r="G150" s="2">
        <v>0.53</v>
      </c>
      <c r="H150" s="2">
        <v>13.73</v>
      </c>
      <c r="I150" s="2">
        <v>70.400000000000006</v>
      </c>
      <c r="J150" s="2">
        <v>0.13</v>
      </c>
      <c r="K150" s="2">
        <v>1.2999999999999999E-2</v>
      </c>
      <c r="L150" s="2">
        <v>0.1</v>
      </c>
      <c r="M150" s="2">
        <v>0</v>
      </c>
      <c r="N150" s="2">
        <v>0.93</v>
      </c>
      <c r="O150" s="2">
        <v>14</v>
      </c>
      <c r="P150" s="2">
        <v>63.2</v>
      </c>
      <c r="Q150" s="2">
        <v>1.2999999999999999E-2</v>
      </c>
      <c r="R150" s="2">
        <v>1.2999999999999999E-2</v>
      </c>
      <c r="S150" s="2">
        <v>18.8</v>
      </c>
      <c r="T150" s="2">
        <v>1.6</v>
      </c>
    </row>
    <row r="151" spans="2:20" x14ac:dyDescent="0.25">
      <c r="B151" s="4" t="s">
        <v>39</v>
      </c>
      <c r="C151" s="4"/>
      <c r="D151" s="4"/>
      <c r="E151" s="34">
        <f t="shared" ref="E151:T151" si="31">SUM(E147:E150)</f>
        <v>540</v>
      </c>
      <c r="F151" s="34">
        <f t="shared" si="31"/>
        <v>21.849999999999994</v>
      </c>
      <c r="G151" s="34">
        <f t="shared" si="31"/>
        <v>34.08</v>
      </c>
      <c r="H151" s="34">
        <f t="shared" si="31"/>
        <v>42.06</v>
      </c>
      <c r="I151" s="34">
        <f t="shared" si="31"/>
        <v>559.6</v>
      </c>
      <c r="J151" s="34">
        <f t="shared" si="31"/>
        <v>0.31000000000000005</v>
      </c>
      <c r="K151" s="34">
        <f t="shared" si="31"/>
        <v>0.72300000000000009</v>
      </c>
      <c r="L151" s="34">
        <f t="shared" si="31"/>
        <v>19.440000000000001</v>
      </c>
      <c r="M151" s="34">
        <f t="shared" si="31"/>
        <v>0.1401</v>
      </c>
      <c r="N151" s="34">
        <f t="shared" si="31"/>
        <v>1.175</v>
      </c>
      <c r="O151" s="34">
        <f t="shared" si="31"/>
        <v>172.69</v>
      </c>
      <c r="P151" s="34">
        <f t="shared" si="31"/>
        <v>383.48</v>
      </c>
      <c r="Q151" s="34">
        <f t="shared" si="31"/>
        <v>2.0999999999999998E-2</v>
      </c>
      <c r="R151" s="34">
        <f t="shared" si="31"/>
        <v>1.2999999999999999E-2</v>
      </c>
      <c r="S151" s="34">
        <f t="shared" si="31"/>
        <v>53.72</v>
      </c>
      <c r="T151" s="34">
        <f t="shared" si="31"/>
        <v>8.1900000000000013</v>
      </c>
    </row>
    <row r="152" spans="2:20" x14ac:dyDescent="0.25">
      <c r="B152" s="4" t="s">
        <v>40</v>
      </c>
      <c r="C152" s="4"/>
      <c r="D152" s="4"/>
      <c r="E152" s="4"/>
      <c r="F152" s="35">
        <f>F151/F169</f>
        <v>0.28376623376623367</v>
      </c>
      <c r="G152" s="35">
        <f t="shared" ref="G152:T152" si="32">G151/G169</f>
        <v>0.43139240506329113</v>
      </c>
      <c r="H152" s="35">
        <f t="shared" si="32"/>
        <v>0.12555223880597016</v>
      </c>
      <c r="I152" s="35">
        <f t="shared" si="32"/>
        <v>0.2381276595744681</v>
      </c>
      <c r="J152" s="35">
        <f t="shared" si="32"/>
        <v>0.25833333333333341</v>
      </c>
      <c r="K152" s="35">
        <f t="shared" si="32"/>
        <v>0.51642857142857157</v>
      </c>
      <c r="L152" s="35">
        <f t="shared" si="32"/>
        <v>0.32400000000000001</v>
      </c>
      <c r="M152" s="35">
        <f t="shared" si="32"/>
        <v>0.20014285714285715</v>
      </c>
      <c r="N152" s="35">
        <f t="shared" si="32"/>
        <v>0.11750000000000001</v>
      </c>
      <c r="O152" s="35">
        <f t="shared" si="32"/>
        <v>0.1569909090909091</v>
      </c>
      <c r="P152" s="35">
        <f t="shared" si="32"/>
        <v>0.34861818181818183</v>
      </c>
      <c r="Q152" s="35">
        <f t="shared" si="32"/>
        <v>2.0999999999999999E-3</v>
      </c>
      <c r="R152" s="35">
        <f t="shared" si="32"/>
        <v>0.12999999999999998</v>
      </c>
      <c r="S152" s="35">
        <f t="shared" si="32"/>
        <v>0.21487999999999999</v>
      </c>
      <c r="T152" s="35">
        <f t="shared" si="32"/>
        <v>0.68250000000000011</v>
      </c>
    </row>
    <row r="153" spans="2:20" x14ac:dyDescent="0.25">
      <c r="B153" s="4" t="s">
        <v>41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 ht="27" customHeight="1" x14ac:dyDescent="0.25">
      <c r="B154" s="2">
        <v>52</v>
      </c>
      <c r="C154" s="19" t="s">
        <v>72</v>
      </c>
      <c r="D154" s="19"/>
      <c r="E154" s="2">
        <v>60</v>
      </c>
      <c r="F154" s="2">
        <v>0.86</v>
      </c>
      <c r="G154" s="2">
        <v>3.05</v>
      </c>
      <c r="H154" s="2">
        <v>5.13</v>
      </c>
      <c r="I154" s="2">
        <v>50.13</v>
      </c>
      <c r="J154" s="2">
        <v>0.01</v>
      </c>
      <c r="K154" s="2">
        <v>0.02</v>
      </c>
      <c r="L154" s="2">
        <v>5.7</v>
      </c>
      <c r="M154" s="2">
        <v>0.01</v>
      </c>
      <c r="N154" s="2">
        <v>0.1</v>
      </c>
      <c r="O154" s="2">
        <v>26.61</v>
      </c>
      <c r="P154" s="2">
        <v>25.64</v>
      </c>
      <c r="Q154" s="2">
        <v>0.43</v>
      </c>
      <c r="R154" s="2">
        <v>0.01</v>
      </c>
      <c r="S154" s="2">
        <v>12.9</v>
      </c>
      <c r="T154" s="2">
        <v>0.84</v>
      </c>
    </row>
    <row r="155" spans="2:20" ht="27" customHeight="1" x14ac:dyDescent="0.25">
      <c r="B155" s="2" t="s">
        <v>114</v>
      </c>
      <c r="C155" s="19" t="s">
        <v>115</v>
      </c>
      <c r="D155" s="19"/>
      <c r="E155" s="2">
        <v>200</v>
      </c>
      <c r="F155" s="2">
        <v>2.1</v>
      </c>
      <c r="G155" s="2">
        <v>2.1</v>
      </c>
      <c r="H155" s="2">
        <v>15.5</v>
      </c>
      <c r="I155" s="2">
        <v>90</v>
      </c>
      <c r="J155" s="2">
        <v>0.08</v>
      </c>
      <c r="K155" s="2">
        <v>0.04</v>
      </c>
      <c r="L155" s="2">
        <v>5.6</v>
      </c>
      <c r="M155" s="2">
        <v>0.08</v>
      </c>
      <c r="N155" s="2"/>
      <c r="O155" s="2">
        <v>12.64</v>
      </c>
      <c r="P155" s="2">
        <v>0</v>
      </c>
      <c r="Q155" s="2"/>
      <c r="R155" s="2">
        <v>0</v>
      </c>
      <c r="S155" s="2">
        <v>19.2</v>
      </c>
      <c r="T155" s="2">
        <v>0.72</v>
      </c>
    </row>
    <row r="156" spans="2:20" ht="29.25" customHeight="1" x14ac:dyDescent="0.25">
      <c r="B156" s="2">
        <v>295</v>
      </c>
      <c r="C156" s="19" t="s">
        <v>116</v>
      </c>
      <c r="D156" s="19"/>
      <c r="E156" s="2">
        <v>90</v>
      </c>
      <c r="F156" s="2">
        <v>13.7</v>
      </c>
      <c r="G156" s="2">
        <v>5.2</v>
      </c>
      <c r="H156" s="2">
        <v>9.1</v>
      </c>
      <c r="I156" s="2">
        <v>138.41999999999999</v>
      </c>
      <c r="J156" s="2">
        <v>8.1000000000000003E-2</v>
      </c>
      <c r="K156" s="2">
        <v>7.0000000000000007E-2</v>
      </c>
      <c r="L156" s="2">
        <v>0.22</v>
      </c>
      <c r="M156" s="2">
        <v>8.9999999999999998E-4</v>
      </c>
      <c r="N156" s="2">
        <v>6.6600000000000006E-2</v>
      </c>
      <c r="O156" s="2">
        <v>12.6</v>
      </c>
      <c r="P156" s="2">
        <v>84.6</v>
      </c>
      <c r="Q156" s="2">
        <v>1.05</v>
      </c>
      <c r="R156" s="2">
        <v>3.5999999999999997E-2</v>
      </c>
      <c r="S156" s="2">
        <v>14.6</v>
      </c>
      <c r="T156" s="2">
        <v>1.7</v>
      </c>
    </row>
    <row r="157" spans="2:20" x14ac:dyDescent="0.25">
      <c r="B157" s="2" t="s">
        <v>117</v>
      </c>
      <c r="C157" s="19" t="s">
        <v>118</v>
      </c>
      <c r="D157" s="19"/>
      <c r="E157" s="2">
        <v>150</v>
      </c>
      <c r="F157" s="2">
        <v>3.6</v>
      </c>
      <c r="G157" s="2">
        <v>3.51</v>
      </c>
      <c r="H157" s="2">
        <v>36.630000000000003</v>
      </c>
      <c r="I157" s="2">
        <v>195.78</v>
      </c>
      <c r="J157" s="2">
        <v>0.08</v>
      </c>
      <c r="K157" s="2">
        <v>0.06</v>
      </c>
      <c r="L157" s="2">
        <v>8.27</v>
      </c>
      <c r="M157" s="2">
        <v>0.08</v>
      </c>
      <c r="N157" s="2"/>
      <c r="O157" s="2">
        <v>53.87</v>
      </c>
      <c r="P157" s="2">
        <v>0</v>
      </c>
      <c r="Q157" s="2"/>
      <c r="R157" s="2">
        <v>0</v>
      </c>
      <c r="S157" s="2">
        <v>58.83</v>
      </c>
      <c r="T157" s="2">
        <v>1.19</v>
      </c>
    </row>
    <row r="158" spans="2:20" ht="15.75" customHeight="1" x14ac:dyDescent="0.25">
      <c r="B158" s="2">
        <v>377</v>
      </c>
      <c r="C158" s="19" t="s">
        <v>48</v>
      </c>
      <c r="D158" s="19"/>
      <c r="E158" s="2" t="s">
        <v>103</v>
      </c>
      <c r="F158" s="2">
        <v>0.26</v>
      </c>
      <c r="G158" s="2">
        <v>0.06</v>
      </c>
      <c r="H158" s="2">
        <v>15.22</v>
      </c>
      <c r="I158" s="2">
        <v>62.5</v>
      </c>
      <c r="J158" s="2"/>
      <c r="K158" s="2">
        <v>0.01</v>
      </c>
      <c r="L158" s="2">
        <v>2.9</v>
      </c>
      <c r="M158" s="2">
        <v>0</v>
      </c>
      <c r="N158" s="2">
        <v>0.06</v>
      </c>
      <c r="O158" s="2">
        <v>8.0500000000000007</v>
      </c>
      <c r="P158" s="2">
        <v>9.7799999999999994</v>
      </c>
      <c r="Q158" s="2">
        <v>1.7000000000000001E-2</v>
      </c>
      <c r="R158" s="2">
        <v>0</v>
      </c>
      <c r="S158" s="2">
        <v>5.24</v>
      </c>
      <c r="T158" s="2">
        <v>0.87</v>
      </c>
    </row>
    <row r="159" spans="2:20" ht="19.5" customHeight="1" x14ac:dyDescent="0.25">
      <c r="B159" s="2" t="s">
        <v>37</v>
      </c>
      <c r="C159" s="19" t="s">
        <v>50</v>
      </c>
      <c r="D159" s="19"/>
      <c r="E159" s="2">
        <v>40</v>
      </c>
      <c r="F159" s="2">
        <v>2.64</v>
      </c>
      <c r="G159" s="2">
        <v>0.48</v>
      </c>
      <c r="H159" s="2">
        <v>13.68</v>
      </c>
      <c r="I159" s="2">
        <v>66.2</v>
      </c>
      <c r="J159" s="2">
        <v>0.08</v>
      </c>
      <c r="K159" s="2">
        <v>0.04</v>
      </c>
      <c r="L159" s="2">
        <v>0</v>
      </c>
      <c r="M159" s="2">
        <v>0</v>
      </c>
      <c r="N159" s="2">
        <v>2.4</v>
      </c>
      <c r="O159" s="2">
        <v>14</v>
      </c>
      <c r="P159" s="2">
        <v>63.2</v>
      </c>
      <c r="Q159" s="2">
        <v>1.2</v>
      </c>
      <c r="R159" s="2">
        <v>1E-3</v>
      </c>
      <c r="S159" s="2">
        <v>9.4</v>
      </c>
      <c r="T159" s="2">
        <v>0.78</v>
      </c>
    </row>
    <row r="160" spans="2:20" x14ac:dyDescent="0.25">
      <c r="B160" s="2" t="s">
        <v>37</v>
      </c>
      <c r="C160" s="19" t="s">
        <v>51</v>
      </c>
      <c r="D160" s="19"/>
      <c r="E160" s="2">
        <v>30</v>
      </c>
      <c r="F160" s="2">
        <v>1.52</v>
      </c>
      <c r="G160" s="2">
        <v>0.16</v>
      </c>
      <c r="H160" s="2">
        <v>9.84</v>
      </c>
      <c r="I160" s="2">
        <v>44.4</v>
      </c>
      <c r="J160" s="2">
        <v>0.02</v>
      </c>
      <c r="K160" s="2">
        <v>0.01</v>
      </c>
      <c r="L160" s="2">
        <v>0.44</v>
      </c>
      <c r="M160" s="2">
        <v>0</v>
      </c>
      <c r="N160" s="2">
        <v>0.7</v>
      </c>
      <c r="O160" s="2">
        <v>4</v>
      </c>
      <c r="P160" s="2">
        <v>13</v>
      </c>
      <c r="Q160" s="2">
        <v>8.0000000000000002E-3</v>
      </c>
      <c r="R160" s="2">
        <v>1E-3</v>
      </c>
      <c r="S160" s="2">
        <v>0</v>
      </c>
      <c r="T160" s="2">
        <v>0.22</v>
      </c>
    </row>
    <row r="161" spans="2:20" ht="29.25" customHeight="1" x14ac:dyDescent="0.25">
      <c r="B161" s="4" t="s">
        <v>52</v>
      </c>
      <c r="C161" s="4"/>
      <c r="D161" s="4"/>
      <c r="E161" s="34">
        <f>E154+E155+E156+E157+E159+E160+204</f>
        <v>774</v>
      </c>
      <c r="F161" s="34">
        <f>SUM(F154:F160)</f>
        <v>24.680000000000003</v>
      </c>
      <c r="G161" s="34">
        <f t="shared" ref="G161:T161" si="33">SUM(G154:G160)</f>
        <v>14.560000000000002</v>
      </c>
      <c r="H161" s="34">
        <f t="shared" si="33"/>
        <v>105.1</v>
      </c>
      <c r="I161" s="34">
        <f t="shared" si="33"/>
        <v>647.42999999999995</v>
      </c>
      <c r="J161" s="34">
        <f t="shared" si="33"/>
        <v>0.35100000000000003</v>
      </c>
      <c r="K161" s="34">
        <f t="shared" si="33"/>
        <v>0.25</v>
      </c>
      <c r="L161" s="34">
        <f t="shared" si="33"/>
        <v>23.13</v>
      </c>
      <c r="M161" s="34">
        <f t="shared" si="33"/>
        <v>0.1709</v>
      </c>
      <c r="N161" s="34">
        <f t="shared" si="33"/>
        <v>3.3266</v>
      </c>
      <c r="O161" s="34">
        <f t="shared" si="33"/>
        <v>131.76999999999998</v>
      </c>
      <c r="P161" s="34">
        <f t="shared" si="33"/>
        <v>196.22</v>
      </c>
      <c r="Q161" s="34">
        <f t="shared" si="33"/>
        <v>2.7050000000000001</v>
      </c>
      <c r="R161" s="34">
        <f t="shared" si="33"/>
        <v>4.8000000000000001E-2</v>
      </c>
      <c r="S161" s="34">
        <f t="shared" si="33"/>
        <v>120.17</v>
      </c>
      <c r="T161" s="34">
        <f t="shared" si="33"/>
        <v>6.3199999999999994</v>
      </c>
    </row>
    <row r="162" spans="2:20" x14ac:dyDescent="0.25">
      <c r="B162" s="4" t="s">
        <v>40</v>
      </c>
      <c r="C162" s="4"/>
      <c r="D162" s="4"/>
      <c r="E162" s="4"/>
      <c r="F162" s="35">
        <f>F161/F169</f>
        <v>0.32051948051948054</v>
      </c>
      <c r="G162" s="35">
        <f t="shared" ref="G162:T162" si="34">G161/G169</f>
        <v>0.18430379746835446</v>
      </c>
      <c r="H162" s="35">
        <f t="shared" si="34"/>
        <v>0.3137313432835821</v>
      </c>
      <c r="I162" s="35">
        <f t="shared" si="34"/>
        <v>0.27550212765957444</v>
      </c>
      <c r="J162" s="35">
        <f t="shared" si="34"/>
        <v>0.29250000000000004</v>
      </c>
      <c r="K162" s="35">
        <f t="shared" si="34"/>
        <v>0.17857142857142858</v>
      </c>
      <c r="L162" s="35">
        <f t="shared" si="34"/>
        <v>0.38550000000000001</v>
      </c>
      <c r="M162" s="35">
        <f t="shared" si="34"/>
        <v>0.24414285714285716</v>
      </c>
      <c r="N162" s="35">
        <f t="shared" si="34"/>
        <v>0.33266000000000001</v>
      </c>
      <c r="O162" s="35">
        <f t="shared" si="34"/>
        <v>0.11979090909090907</v>
      </c>
      <c r="P162" s="35">
        <f t="shared" si="34"/>
        <v>0.17838181818181817</v>
      </c>
      <c r="Q162" s="35">
        <f t="shared" si="34"/>
        <v>0.27050000000000002</v>
      </c>
      <c r="R162" s="35">
        <f t="shared" si="34"/>
        <v>0.48</v>
      </c>
      <c r="S162" s="35">
        <f t="shared" si="34"/>
        <v>0.48068</v>
      </c>
      <c r="T162" s="35">
        <f t="shared" si="34"/>
        <v>0.52666666666666662</v>
      </c>
    </row>
    <row r="163" spans="2:20" x14ac:dyDescent="0.25">
      <c r="B163" s="4" t="s">
        <v>53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ht="15" customHeight="1" x14ac:dyDescent="0.25">
      <c r="B164" s="11" t="s">
        <v>37</v>
      </c>
      <c r="C164" s="12" t="s">
        <v>54</v>
      </c>
      <c r="D164" s="12"/>
      <c r="E164" s="11">
        <v>100</v>
      </c>
      <c r="F164" s="11">
        <v>7.86</v>
      </c>
      <c r="G164" s="11">
        <v>5.57</v>
      </c>
      <c r="H164" s="11">
        <v>53.71</v>
      </c>
      <c r="I164" s="11">
        <v>297.14</v>
      </c>
      <c r="J164" s="11">
        <v>0.1</v>
      </c>
      <c r="K164" s="11">
        <v>0.04</v>
      </c>
      <c r="L164" s="11">
        <v>0</v>
      </c>
      <c r="M164" s="11">
        <v>0.1</v>
      </c>
      <c r="N164" s="11"/>
      <c r="O164" s="11">
        <v>16.170000000000002</v>
      </c>
      <c r="P164" s="11">
        <v>0</v>
      </c>
      <c r="Q164" s="11">
        <v>0</v>
      </c>
      <c r="R164" s="11">
        <v>0</v>
      </c>
      <c r="S164" s="11">
        <v>11.19</v>
      </c>
      <c r="T164" s="11">
        <v>0.9</v>
      </c>
    </row>
    <row r="165" spans="2:20" ht="27.75" customHeight="1" x14ac:dyDescent="0.25">
      <c r="B165" s="11">
        <v>648</v>
      </c>
      <c r="C165" s="12" t="s">
        <v>119</v>
      </c>
      <c r="D165" s="12"/>
      <c r="E165" s="11">
        <v>200</v>
      </c>
      <c r="F165" s="11">
        <v>0</v>
      </c>
      <c r="G165" s="11">
        <v>0</v>
      </c>
      <c r="H165" s="11">
        <v>20</v>
      </c>
      <c r="I165" s="11">
        <v>76</v>
      </c>
      <c r="J165" s="11">
        <v>0</v>
      </c>
      <c r="K165" s="11">
        <v>0</v>
      </c>
      <c r="L165" s="11">
        <v>0</v>
      </c>
      <c r="M165" s="11">
        <v>0</v>
      </c>
      <c r="N165" s="11"/>
      <c r="O165" s="11">
        <v>0.48</v>
      </c>
      <c r="P165" s="11">
        <v>0</v>
      </c>
      <c r="Q165" s="11">
        <v>0</v>
      </c>
      <c r="R165" s="11">
        <v>0</v>
      </c>
      <c r="S165" s="11">
        <v>0</v>
      </c>
      <c r="T165" s="11">
        <v>0.06</v>
      </c>
    </row>
    <row r="166" spans="2:20" ht="15" customHeight="1" x14ac:dyDescent="0.25">
      <c r="B166" s="20" t="s">
        <v>56</v>
      </c>
      <c r="C166" s="21"/>
      <c r="D166" s="22"/>
      <c r="E166" s="14">
        <f>E164+E165</f>
        <v>300</v>
      </c>
      <c r="F166" s="14">
        <f t="shared" ref="F166:T166" si="35">F164+F165</f>
        <v>7.86</v>
      </c>
      <c r="G166" s="14">
        <f t="shared" si="35"/>
        <v>5.57</v>
      </c>
      <c r="H166" s="14">
        <f t="shared" si="35"/>
        <v>73.710000000000008</v>
      </c>
      <c r="I166" s="14">
        <f t="shared" si="35"/>
        <v>373.14</v>
      </c>
      <c r="J166" s="14">
        <f t="shared" si="35"/>
        <v>0.1</v>
      </c>
      <c r="K166" s="14">
        <f t="shared" si="35"/>
        <v>0.04</v>
      </c>
      <c r="L166" s="14">
        <f t="shared" si="35"/>
        <v>0</v>
      </c>
      <c r="M166" s="14">
        <f t="shared" si="35"/>
        <v>0.1</v>
      </c>
      <c r="N166" s="14">
        <f t="shared" si="35"/>
        <v>0</v>
      </c>
      <c r="O166" s="14">
        <f t="shared" si="35"/>
        <v>16.650000000000002</v>
      </c>
      <c r="P166" s="14">
        <f t="shared" si="35"/>
        <v>0</v>
      </c>
      <c r="Q166" s="14">
        <f t="shared" si="35"/>
        <v>0</v>
      </c>
      <c r="R166" s="14">
        <f t="shared" si="35"/>
        <v>0</v>
      </c>
      <c r="S166" s="14">
        <f t="shared" si="35"/>
        <v>11.19</v>
      </c>
      <c r="T166" s="14">
        <f t="shared" si="35"/>
        <v>0.96</v>
      </c>
    </row>
    <row r="167" spans="2:20" x14ac:dyDescent="0.25">
      <c r="B167" s="4" t="s">
        <v>40</v>
      </c>
      <c r="C167" s="4"/>
      <c r="D167" s="4"/>
      <c r="E167" s="4"/>
      <c r="F167" s="35">
        <f>F166/F169</f>
        <v>0.10207792207792209</v>
      </c>
      <c r="G167" s="35">
        <f t="shared" ref="G167:T167" si="36">G166/G169</f>
        <v>7.0506329113924057E-2</v>
      </c>
      <c r="H167" s="35">
        <f t="shared" si="36"/>
        <v>0.22002985074626868</v>
      </c>
      <c r="I167" s="35">
        <f t="shared" si="36"/>
        <v>0.15878297872340424</v>
      </c>
      <c r="J167" s="35">
        <f t="shared" si="36"/>
        <v>8.3333333333333343E-2</v>
      </c>
      <c r="K167" s="35">
        <f t="shared" si="36"/>
        <v>2.8571428571428574E-2</v>
      </c>
      <c r="L167" s="35">
        <f t="shared" si="36"/>
        <v>0</v>
      </c>
      <c r="M167" s="35">
        <f t="shared" si="36"/>
        <v>0.14285714285714288</v>
      </c>
      <c r="N167" s="35">
        <f t="shared" si="36"/>
        <v>0</v>
      </c>
      <c r="O167" s="35">
        <f t="shared" si="36"/>
        <v>1.5136363636363639E-2</v>
      </c>
      <c r="P167" s="35">
        <f t="shared" si="36"/>
        <v>0</v>
      </c>
      <c r="Q167" s="35">
        <f t="shared" si="36"/>
        <v>0</v>
      </c>
      <c r="R167" s="35">
        <f t="shared" si="36"/>
        <v>0</v>
      </c>
      <c r="S167" s="35">
        <f t="shared" si="36"/>
        <v>4.4760000000000001E-2</v>
      </c>
      <c r="T167" s="35">
        <f t="shared" si="36"/>
        <v>0.08</v>
      </c>
    </row>
    <row r="168" spans="2:20" x14ac:dyDescent="0.25">
      <c r="B168" s="4" t="s">
        <v>57</v>
      </c>
      <c r="C168" s="4"/>
      <c r="D168" s="4"/>
      <c r="E168" s="4"/>
      <c r="F168" s="34">
        <f>F166+F161+F151</f>
        <v>54.39</v>
      </c>
      <c r="G168" s="34">
        <f t="shared" ref="G168:T168" si="37">G166+G161+G151</f>
        <v>54.21</v>
      </c>
      <c r="H168" s="34">
        <f t="shared" si="37"/>
        <v>220.87</v>
      </c>
      <c r="I168" s="34">
        <f t="shared" si="37"/>
        <v>1580.17</v>
      </c>
      <c r="J168" s="34">
        <f t="shared" si="37"/>
        <v>0.76100000000000012</v>
      </c>
      <c r="K168" s="34">
        <f t="shared" si="37"/>
        <v>1.0130000000000001</v>
      </c>
      <c r="L168" s="34">
        <f t="shared" si="37"/>
        <v>42.57</v>
      </c>
      <c r="M168" s="34">
        <f t="shared" si="37"/>
        <v>0.41100000000000003</v>
      </c>
      <c r="N168" s="34">
        <f t="shared" si="37"/>
        <v>4.5015999999999998</v>
      </c>
      <c r="O168" s="34">
        <f t="shared" si="37"/>
        <v>321.11</v>
      </c>
      <c r="P168" s="34">
        <f t="shared" si="37"/>
        <v>579.70000000000005</v>
      </c>
      <c r="Q168" s="34">
        <f t="shared" si="37"/>
        <v>2.726</v>
      </c>
      <c r="R168" s="34">
        <f t="shared" si="37"/>
        <v>6.0999999999999999E-2</v>
      </c>
      <c r="S168" s="34">
        <f t="shared" si="37"/>
        <v>185.08</v>
      </c>
      <c r="T168" s="34">
        <f t="shared" si="37"/>
        <v>15.47</v>
      </c>
    </row>
    <row r="169" spans="2:20" x14ac:dyDescent="0.25">
      <c r="B169" s="4" t="s">
        <v>58</v>
      </c>
      <c r="C169" s="4"/>
      <c r="D169" s="4"/>
      <c r="E169" s="4"/>
      <c r="F169" s="2">
        <v>77</v>
      </c>
      <c r="G169" s="2">
        <v>79</v>
      </c>
      <c r="H169" s="2">
        <v>335</v>
      </c>
      <c r="I169" s="2">
        <v>2350</v>
      </c>
      <c r="J169" s="2">
        <v>1.2</v>
      </c>
      <c r="K169" s="2">
        <v>1.4</v>
      </c>
      <c r="L169" s="2">
        <v>60</v>
      </c>
      <c r="M169" s="2">
        <v>0.7</v>
      </c>
      <c r="N169" s="2">
        <v>10</v>
      </c>
      <c r="O169" s="2">
        <v>1100</v>
      </c>
      <c r="P169" s="2">
        <v>1100</v>
      </c>
      <c r="Q169" s="2">
        <v>10</v>
      </c>
      <c r="R169" s="2">
        <v>0.1</v>
      </c>
      <c r="S169" s="2">
        <v>250</v>
      </c>
      <c r="T169" s="2">
        <v>12</v>
      </c>
    </row>
    <row r="170" spans="2:20" x14ac:dyDescent="0.25">
      <c r="B170" s="4" t="s">
        <v>40</v>
      </c>
      <c r="C170" s="4"/>
      <c r="D170" s="4"/>
      <c r="E170" s="4"/>
      <c r="F170" s="35">
        <f>F168/F169</f>
        <v>0.70636363636363642</v>
      </c>
      <c r="G170" s="35">
        <f t="shared" ref="G170:T170" si="38">G168/G169</f>
        <v>0.68620253164556966</v>
      </c>
      <c r="H170" s="35">
        <f t="shared" si="38"/>
        <v>0.65931343283582089</v>
      </c>
      <c r="I170" s="35">
        <f t="shared" si="38"/>
        <v>0.67241276595744681</v>
      </c>
      <c r="J170" s="35">
        <f t="shared" si="38"/>
        <v>0.63416666666666677</v>
      </c>
      <c r="K170" s="35">
        <f t="shared" si="38"/>
        <v>0.72357142857142875</v>
      </c>
      <c r="L170" s="35">
        <f t="shared" si="38"/>
        <v>0.70950000000000002</v>
      </c>
      <c r="M170" s="35">
        <f t="shared" si="38"/>
        <v>0.58714285714285719</v>
      </c>
      <c r="N170" s="35">
        <f t="shared" si="38"/>
        <v>0.45016</v>
      </c>
      <c r="O170" s="35">
        <f t="shared" si="38"/>
        <v>0.29191818181818185</v>
      </c>
      <c r="P170" s="35">
        <f t="shared" si="38"/>
        <v>0.52700000000000002</v>
      </c>
      <c r="Q170" s="35">
        <f t="shared" si="38"/>
        <v>0.27260000000000001</v>
      </c>
      <c r="R170" s="35">
        <f t="shared" si="38"/>
        <v>0.61</v>
      </c>
      <c r="S170" s="35">
        <f t="shared" si="38"/>
        <v>0.74032000000000009</v>
      </c>
      <c r="T170" s="35">
        <f t="shared" si="38"/>
        <v>1.2891666666666668</v>
      </c>
    </row>
    <row r="171" spans="2:20" x14ac:dyDescent="0.25">
      <c r="B171" s="9" t="s">
        <v>120</v>
      </c>
      <c r="C171" s="9"/>
      <c r="D171" s="9"/>
      <c r="E171" s="9"/>
      <c r="F171" s="34">
        <f>(F14+F51+F86+F119+F151)/5</f>
        <v>23.033999999999999</v>
      </c>
      <c r="G171" s="34">
        <f t="shared" ref="G171:T171" si="39">(G14+G51+G86+G119+G151)/5</f>
        <v>21.497999999999998</v>
      </c>
      <c r="H171" s="34">
        <f t="shared" si="39"/>
        <v>73.59</v>
      </c>
      <c r="I171" s="34">
        <f t="shared" si="39"/>
        <v>576.83199999999999</v>
      </c>
      <c r="J171" s="34">
        <f t="shared" si="39"/>
        <v>0.26579999999999998</v>
      </c>
      <c r="K171" s="34">
        <f t="shared" si="39"/>
        <v>0.4032</v>
      </c>
      <c r="L171" s="34">
        <f t="shared" si="39"/>
        <v>12.190000000000001</v>
      </c>
      <c r="M171" s="34">
        <f t="shared" si="39"/>
        <v>0.15584000000000003</v>
      </c>
      <c r="N171" s="34">
        <f t="shared" si="39"/>
        <v>1.6133999999999999</v>
      </c>
      <c r="O171" s="34">
        <f t="shared" si="39"/>
        <v>237.096</v>
      </c>
      <c r="P171" s="34">
        <f t="shared" si="39"/>
        <v>361.81599999999997</v>
      </c>
      <c r="Q171" s="34">
        <f t="shared" si="39"/>
        <v>1.7204000000000002</v>
      </c>
      <c r="R171" s="34">
        <f t="shared" si="39"/>
        <v>3.0400000000000003E-2</v>
      </c>
      <c r="S171" s="34">
        <f t="shared" si="39"/>
        <v>69.687999999999988</v>
      </c>
      <c r="T171" s="34">
        <f t="shared" si="39"/>
        <v>5.0580000000000007</v>
      </c>
    </row>
    <row r="172" spans="2:20" x14ac:dyDescent="0.25">
      <c r="B172" s="9" t="s">
        <v>58</v>
      </c>
      <c r="C172" s="9"/>
      <c r="D172" s="9"/>
      <c r="E172" s="9"/>
      <c r="F172" s="2">
        <v>77</v>
      </c>
      <c r="G172" s="2">
        <v>79</v>
      </c>
      <c r="H172" s="2">
        <v>335</v>
      </c>
      <c r="I172" s="2">
        <v>2350</v>
      </c>
      <c r="J172" s="2">
        <v>1.2</v>
      </c>
      <c r="K172" s="2">
        <v>1.4</v>
      </c>
      <c r="L172" s="2">
        <v>60</v>
      </c>
      <c r="M172" s="2">
        <v>0.7</v>
      </c>
      <c r="N172" s="2">
        <v>10</v>
      </c>
      <c r="O172" s="2">
        <v>1100</v>
      </c>
      <c r="P172" s="2">
        <v>1100</v>
      </c>
      <c r="Q172" s="2">
        <v>10</v>
      </c>
      <c r="R172" s="2">
        <v>0.1</v>
      </c>
      <c r="S172" s="2">
        <v>250</v>
      </c>
      <c r="T172" s="2">
        <v>12</v>
      </c>
    </row>
    <row r="173" spans="2:20" x14ac:dyDescent="0.25">
      <c r="B173" s="9" t="s">
        <v>40</v>
      </c>
      <c r="C173" s="9"/>
      <c r="D173" s="9"/>
      <c r="E173" s="9"/>
      <c r="F173" s="35">
        <f>F171/F172</f>
        <v>0.29914285714285715</v>
      </c>
      <c r="G173" s="35">
        <f t="shared" ref="G173:T173" si="40">G171/G172</f>
        <v>0.27212658227848097</v>
      </c>
      <c r="H173" s="35">
        <f t="shared" si="40"/>
        <v>0.21967164179104479</v>
      </c>
      <c r="I173" s="35">
        <f t="shared" si="40"/>
        <v>0.24546042553191488</v>
      </c>
      <c r="J173" s="35">
        <f t="shared" si="40"/>
        <v>0.2215</v>
      </c>
      <c r="K173" s="35">
        <f t="shared" si="40"/>
        <v>0.28800000000000003</v>
      </c>
      <c r="L173" s="35">
        <f t="shared" si="40"/>
        <v>0.20316666666666669</v>
      </c>
      <c r="M173" s="35">
        <f t="shared" si="40"/>
        <v>0.22262857142857148</v>
      </c>
      <c r="N173" s="35">
        <f t="shared" si="40"/>
        <v>0.16133999999999998</v>
      </c>
      <c r="O173" s="35">
        <f t="shared" si="40"/>
        <v>0.2155418181818182</v>
      </c>
      <c r="P173" s="35">
        <f t="shared" si="40"/>
        <v>0.32892363636363636</v>
      </c>
      <c r="Q173" s="35">
        <f t="shared" si="40"/>
        <v>0.17204000000000003</v>
      </c>
      <c r="R173" s="35">
        <f t="shared" si="40"/>
        <v>0.30399999999999999</v>
      </c>
      <c r="S173" s="35">
        <f t="shared" si="40"/>
        <v>0.27875199999999994</v>
      </c>
      <c r="T173" s="35">
        <f t="shared" si="40"/>
        <v>0.42150000000000004</v>
      </c>
    </row>
    <row r="174" spans="2:20" x14ac:dyDescent="0.25">
      <c r="B174" s="9" t="s">
        <v>121</v>
      </c>
      <c r="C174" s="9"/>
      <c r="D174" s="9"/>
      <c r="E174" s="9"/>
      <c r="F174" s="34">
        <f>(F26+F61+F96+F129+F161)/5</f>
        <v>25.371000000000002</v>
      </c>
      <c r="G174" s="34">
        <f t="shared" ref="G174:T174" si="41">(G26+G61+G96+G129+G161)/5</f>
        <v>25.602199999999993</v>
      </c>
      <c r="H174" s="34">
        <f t="shared" si="41"/>
        <v>99.6738</v>
      </c>
      <c r="I174" s="34">
        <f t="shared" si="41"/>
        <v>731.78800000000001</v>
      </c>
      <c r="J174" s="34">
        <f t="shared" si="41"/>
        <v>0.56279999999999997</v>
      </c>
      <c r="K174" s="34">
        <f t="shared" si="41"/>
        <v>0.44679999999999997</v>
      </c>
      <c r="L174" s="34">
        <f t="shared" si="41"/>
        <v>33.012599999999999</v>
      </c>
      <c r="M174" s="34">
        <f t="shared" si="41"/>
        <v>0.54458000000000006</v>
      </c>
      <c r="N174" s="34">
        <f t="shared" si="41"/>
        <v>5.1898199999999992</v>
      </c>
      <c r="O174" s="34">
        <f t="shared" si="41"/>
        <v>146.1996</v>
      </c>
      <c r="P174" s="34">
        <f t="shared" si="41"/>
        <v>333.90819999999997</v>
      </c>
      <c r="Q174" s="34">
        <f t="shared" si="41"/>
        <v>2.5029999999999997</v>
      </c>
      <c r="R174" s="34">
        <f t="shared" si="41"/>
        <v>2.5984E-2</v>
      </c>
      <c r="S174" s="34">
        <f t="shared" si="41"/>
        <v>101.84740000000001</v>
      </c>
      <c r="T174" s="34">
        <f t="shared" si="41"/>
        <v>6.1899999999999995</v>
      </c>
    </row>
    <row r="175" spans="2:20" x14ac:dyDescent="0.25">
      <c r="B175" s="9" t="s">
        <v>58</v>
      </c>
      <c r="C175" s="9"/>
      <c r="D175" s="9"/>
      <c r="E175" s="9"/>
      <c r="F175" s="2">
        <v>77</v>
      </c>
      <c r="G175" s="2">
        <v>79</v>
      </c>
      <c r="H175" s="2">
        <v>335</v>
      </c>
      <c r="I175" s="2">
        <v>2350</v>
      </c>
      <c r="J175" s="2">
        <v>1.2</v>
      </c>
      <c r="K175" s="2">
        <v>1.4</v>
      </c>
      <c r="L175" s="2">
        <v>60</v>
      </c>
      <c r="M175" s="2">
        <v>0.7</v>
      </c>
      <c r="N175" s="2">
        <v>10</v>
      </c>
      <c r="O175" s="2">
        <v>1100</v>
      </c>
      <c r="P175" s="2">
        <v>1100</v>
      </c>
      <c r="Q175" s="2">
        <v>10</v>
      </c>
      <c r="R175" s="2">
        <v>0.1</v>
      </c>
      <c r="S175" s="2">
        <v>250</v>
      </c>
      <c r="T175" s="2">
        <v>12</v>
      </c>
    </row>
    <row r="176" spans="2:20" x14ac:dyDescent="0.25">
      <c r="B176" s="9" t="s">
        <v>40</v>
      </c>
      <c r="C176" s="9"/>
      <c r="D176" s="9"/>
      <c r="E176" s="9"/>
      <c r="F176" s="35">
        <f>F174/F175</f>
        <v>0.3294935064935065</v>
      </c>
      <c r="G176" s="35">
        <f t="shared" ref="G176:T176" si="42">G174/G175</f>
        <v>0.32407848101265813</v>
      </c>
      <c r="H176" s="35">
        <f t="shared" si="42"/>
        <v>0.29753373134328359</v>
      </c>
      <c r="I176" s="35">
        <f t="shared" si="42"/>
        <v>0.31139914893617021</v>
      </c>
      <c r="J176" s="35">
        <f t="shared" si="42"/>
        <v>0.46899999999999997</v>
      </c>
      <c r="K176" s="35">
        <f t="shared" si="42"/>
        <v>0.31914285714285717</v>
      </c>
      <c r="L176" s="35">
        <f t="shared" si="42"/>
        <v>0.55020999999999998</v>
      </c>
      <c r="M176" s="35">
        <f t="shared" si="42"/>
        <v>0.77797142857142876</v>
      </c>
      <c r="N176" s="35">
        <f t="shared" si="42"/>
        <v>0.51898199999999994</v>
      </c>
      <c r="O176" s="35">
        <f t="shared" si="42"/>
        <v>0.13290872727272729</v>
      </c>
      <c r="P176" s="35">
        <f t="shared" si="42"/>
        <v>0.30355290909090904</v>
      </c>
      <c r="Q176" s="35">
        <f t="shared" si="42"/>
        <v>0.25029999999999997</v>
      </c>
      <c r="R176" s="35">
        <f t="shared" si="42"/>
        <v>0.25983999999999996</v>
      </c>
      <c r="S176" s="35">
        <f t="shared" si="42"/>
        <v>0.40738960000000002</v>
      </c>
      <c r="T176" s="35">
        <f t="shared" si="42"/>
        <v>0.51583333333333325</v>
      </c>
    </row>
    <row r="177" spans="2:20" x14ac:dyDescent="0.25">
      <c r="B177" s="9" t="s">
        <v>122</v>
      </c>
      <c r="C177" s="9"/>
      <c r="D177" s="9"/>
      <c r="E177" s="9"/>
      <c r="F177" s="44">
        <f>(F31+F66+F101+F134+F166)/5</f>
        <v>9.2379999999999995</v>
      </c>
      <c r="G177" s="44">
        <f t="shared" ref="G177:T177" si="43">(G31+G66+G101+G134+G166)/5</f>
        <v>7.330000000000001</v>
      </c>
      <c r="H177" s="44">
        <f t="shared" si="43"/>
        <v>63.372</v>
      </c>
      <c r="I177" s="44">
        <f t="shared" si="43"/>
        <v>356.19799999999998</v>
      </c>
      <c r="J177" s="44">
        <f t="shared" si="43"/>
        <v>0.1</v>
      </c>
      <c r="K177" s="44">
        <f t="shared" si="43"/>
        <v>0.14400000000000002</v>
      </c>
      <c r="L177" s="44">
        <f t="shared" si="43"/>
        <v>1.58</v>
      </c>
      <c r="M177" s="44">
        <f t="shared" si="43"/>
        <v>0.1</v>
      </c>
      <c r="N177" s="44">
        <f t="shared" si="43"/>
        <v>1.2199999999999999E-2</v>
      </c>
      <c r="O177" s="44">
        <f t="shared" si="43"/>
        <v>88.224000000000004</v>
      </c>
      <c r="P177" s="44">
        <f t="shared" si="43"/>
        <v>83.073999999999998</v>
      </c>
      <c r="Q177" s="44">
        <f t="shared" si="43"/>
        <v>8.4000000000000005E-2</v>
      </c>
      <c r="R177" s="44">
        <f t="shared" si="43"/>
        <v>2.0000000000000001E-4</v>
      </c>
      <c r="S177" s="44">
        <f t="shared" si="43"/>
        <v>21.898</v>
      </c>
      <c r="T177" s="44">
        <f t="shared" si="43"/>
        <v>1.4259999999999999</v>
      </c>
    </row>
    <row r="178" spans="2:20" x14ac:dyDescent="0.25">
      <c r="B178" s="9" t="s">
        <v>58</v>
      </c>
      <c r="C178" s="9"/>
      <c r="D178" s="9"/>
      <c r="E178" s="9"/>
      <c r="F178" s="2">
        <v>77</v>
      </c>
      <c r="G178" s="2">
        <v>79</v>
      </c>
      <c r="H178" s="2">
        <v>335</v>
      </c>
      <c r="I178" s="2">
        <v>2350</v>
      </c>
      <c r="J178" s="2">
        <v>1.2</v>
      </c>
      <c r="K178" s="2">
        <v>1.4</v>
      </c>
      <c r="L178" s="2">
        <v>60</v>
      </c>
      <c r="M178" s="2">
        <v>0.7</v>
      </c>
      <c r="N178" s="2">
        <v>10</v>
      </c>
      <c r="O178" s="2">
        <v>1100</v>
      </c>
      <c r="P178" s="2">
        <v>1100</v>
      </c>
      <c r="Q178" s="2">
        <v>10</v>
      </c>
      <c r="R178" s="2">
        <v>0.1</v>
      </c>
      <c r="S178" s="2">
        <v>250</v>
      </c>
      <c r="T178" s="2">
        <v>12</v>
      </c>
    </row>
    <row r="179" spans="2:20" x14ac:dyDescent="0.25">
      <c r="B179" s="9" t="s">
        <v>40</v>
      </c>
      <c r="C179" s="9"/>
      <c r="D179" s="9"/>
      <c r="E179" s="9"/>
      <c r="F179" s="35">
        <f>F177/F178</f>
        <v>0.11997402597402597</v>
      </c>
      <c r="G179" s="35">
        <f t="shared" ref="G179:T179" si="44">G177/G178</f>
        <v>9.2784810126582296E-2</v>
      </c>
      <c r="H179" s="35">
        <f t="shared" si="44"/>
        <v>0.18917014925373135</v>
      </c>
      <c r="I179" s="35">
        <f t="shared" si="44"/>
        <v>0.15157361702127659</v>
      </c>
      <c r="J179" s="35">
        <f t="shared" si="44"/>
        <v>8.3333333333333343E-2</v>
      </c>
      <c r="K179" s="35">
        <f t="shared" si="44"/>
        <v>0.10285714285714287</v>
      </c>
      <c r="L179" s="35">
        <f t="shared" si="44"/>
        <v>2.6333333333333334E-2</v>
      </c>
      <c r="M179" s="35">
        <f t="shared" si="44"/>
        <v>0.14285714285714288</v>
      </c>
      <c r="N179" s="35">
        <f t="shared" si="44"/>
        <v>1.2199999999999999E-3</v>
      </c>
      <c r="O179" s="35">
        <f t="shared" si="44"/>
        <v>8.0203636363636366E-2</v>
      </c>
      <c r="P179" s="35">
        <f t="shared" si="44"/>
        <v>7.5521818181818176E-2</v>
      </c>
      <c r="Q179" s="35">
        <f t="shared" si="44"/>
        <v>8.4000000000000012E-3</v>
      </c>
      <c r="R179" s="35">
        <f t="shared" si="44"/>
        <v>2E-3</v>
      </c>
      <c r="S179" s="35">
        <f t="shared" si="44"/>
        <v>8.7592000000000003E-2</v>
      </c>
      <c r="T179" s="35">
        <f t="shared" si="44"/>
        <v>0.11883333333333333</v>
      </c>
    </row>
    <row r="180" spans="2:20" x14ac:dyDescent="0.25">
      <c r="B180" s="9" t="s">
        <v>123</v>
      </c>
      <c r="C180" s="9"/>
      <c r="D180" s="9"/>
      <c r="E180" s="9"/>
      <c r="F180" s="44">
        <f>F171+F174+F177</f>
        <v>57.643000000000001</v>
      </c>
      <c r="G180" s="44">
        <f t="shared" ref="G180:T180" si="45">G171+G174+G177</f>
        <v>54.430199999999985</v>
      </c>
      <c r="H180" s="44">
        <f t="shared" si="45"/>
        <v>236.63580000000002</v>
      </c>
      <c r="I180" s="44">
        <f t="shared" si="45"/>
        <v>1664.8179999999998</v>
      </c>
      <c r="J180" s="44">
        <f t="shared" si="45"/>
        <v>0.92859999999999998</v>
      </c>
      <c r="K180" s="44">
        <f t="shared" si="45"/>
        <v>0.99399999999999999</v>
      </c>
      <c r="L180" s="44">
        <f t="shared" si="45"/>
        <v>46.782600000000002</v>
      </c>
      <c r="M180" s="44">
        <f t="shared" si="45"/>
        <v>0.80042000000000002</v>
      </c>
      <c r="N180" s="44">
        <f t="shared" si="45"/>
        <v>6.8154199999999996</v>
      </c>
      <c r="O180" s="44">
        <f t="shared" si="45"/>
        <v>471.51960000000003</v>
      </c>
      <c r="P180" s="44">
        <f t="shared" si="45"/>
        <v>778.79819999999984</v>
      </c>
      <c r="Q180" s="44">
        <f t="shared" si="45"/>
        <v>4.3073999999999995</v>
      </c>
      <c r="R180" s="44">
        <f t="shared" si="45"/>
        <v>5.6584000000000002E-2</v>
      </c>
      <c r="S180" s="44">
        <f t="shared" si="45"/>
        <v>193.43339999999998</v>
      </c>
      <c r="T180" s="44">
        <f t="shared" si="45"/>
        <v>12.674000000000001</v>
      </c>
    </row>
    <row r="181" spans="2:20" x14ac:dyDescent="0.25">
      <c r="B181" s="9" t="s">
        <v>58</v>
      </c>
      <c r="C181" s="9"/>
      <c r="D181" s="9"/>
      <c r="E181" s="9"/>
      <c r="F181" s="2">
        <v>77</v>
      </c>
      <c r="G181" s="2">
        <v>79</v>
      </c>
      <c r="H181" s="2">
        <v>335</v>
      </c>
      <c r="I181" s="2">
        <v>2350</v>
      </c>
      <c r="J181" s="2">
        <v>1.2</v>
      </c>
      <c r="K181" s="2">
        <v>1.4</v>
      </c>
      <c r="L181" s="2">
        <v>60</v>
      </c>
      <c r="M181" s="2">
        <v>0.7</v>
      </c>
      <c r="N181" s="2">
        <v>10</v>
      </c>
      <c r="O181" s="2">
        <v>1100</v>
      </c>
      <c r="P181" s="2">
        <v>1100</v>
      </c>
      <c r="Q181" s="2">
        <v>10</v>
      </c>
      <c r="R181" s="2">
        <v>0.1</v>
      </c>
      <c r="S181" s="2">
        <v>250</v>
      </c>
      <c r="T181" s="2">
        <v>12</v>
      </c>
    </row>
    <row r="182" spans="2:20" x14ac:dyDescent="0.25">
      <c r="B182" s="9" t="s">
        <v>40</v>
      </c>
      <c r="C182" s="9"/>
      <c r="D182" s="9"/>
      <c r="E182" s="9"/>
      <c r="F182" s="35">
        <f>F180/F181</f>
        <v>0.74861038961038961</v>
      </c>
      <c r="G182" s="35">
        <f t="shared" ref="G182:T182" si="46">G180/G181</f>
        <v>0.68898987341772133</v>
      </c>
      <c r="H182" s="35">
        <f t="shared" si="46"/>
        <v>0.70637552238805978</v>
      </c>
      <c r="I182" s="35">
        <f t="shared" si="46"/>
        <v>0.70843319148936157</v>
      </c>
      <c r="J182" s="35">
        <f t="shared" si="46"/>
        <v>0.77383333333333337</v>
      </c>
      <c r="K182" s="35">
        <f t="shared" si="46"/>
        <v>0.71000000000000008</v>
      </c>
      <c r="L182" s="35">
        <f t="shared" si="46"/>
        <v>0.77971000000000001</v>
      </c>
      <c r="M182" s="35">
        <f t="shared" si="46"/>
        <v>1.1434571428571429</v>
      </c>
      <c r="N182" s="35">
        <f t="shared" si="46"/>
        <v>0.68154199999999998</v>
      </c>
      <c r="O182" s="35">
        <f t="shared" si="46"/>
        <v>0.42865418181818182</v>
      </c>
      <c r="P182" s="35">
        <f t="shared" si="46"/>
        <v>0.70799836363636348</v>
      </c>
      <c r="Q182" s="35">
        <f t="shared" si="46"/>
        <v>0.43073999999999996</v>
      </c>
      <c r="R182" s="35">
        <f t="shared" si="46"/>
        <v>0.56584000000000001</v>
      </c>
      <c r="S182" s="35">
        <f t="shared" si="46"/>
        <v>0.77373359999999991</v>
      </c>
      <c r="T182" s="35">
        <f t="shared" si="46"/>
        <v>1.0561666666666667</v>
      </c>
    </row>
    <row r="183" spans="2:20" x14ac:dyDescent="0.25"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3" t="s">
        <v>0</v>
      </c>
      <c r="N183" s="3"/>
      <c r="O183" s="3"/>
      <c r="P183" s="3"/>
      <c r="Q183" s="3"/>
      <c r="R183" s="3"/>
      <c r="S183" s="3"/>
      <c r="T183" s="3"/>
    </row>
    <row r="184" spans="2:20" x14ac:dyDescent="0.25">
      <c r="B184" s="4" t="s">
        <v>124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 x14ac:dyDescent="0.25">
      <c r="B185" s="4" t="s">
        <v>2</v>
      </c>
      <c r="C185" s="4"/>
      <c r="D185" s="2"/>
      <c r="E185" s="2"/>
      <c r="F185" s="2"/>
      <c r="G185" s="3" t="s">
        <v>3</v>
      </c>
      <c r="H185" s="3"/>
      <c r="I185" s="3"/>
      <c r="J185" s="2"/>
      <c r="K185" s="2"/>
      <c r="L185" s="4" t="s">
        <v>4</v>
      </c>
      <c r="M185" s="4"/>
      <c r="N185" s="3" t="s">
        <v>5</v>
      </c>
      <c r="O185" s="3"/>
      <c r="P185" s="3"/>
      <c r="Q185" s="3"/>
      <c r="R185" s="2"/>
      <c r="S185" s="2"/>
      <c r="T185" s="2"/>
    </row>
    <row r="186" spans="2:20" x14ac:dyDescent="0.25">
      <c r="B186" s="2"/>
      <c r="C186" s="2"/>
      <c r="D186" s="2"/>
      <c r="E186" s="4" t="s">
        <v>7</v>
      </c>
      <c r="F186" s="4"/>
      <c r="G186" s="2">
        <v>2</v>
      </c>
      <c r="H186" s="2"/>
      <c r="I186" s="2"/>
      <c r="J186" s="2"/>
      <c r="K186" s="2"/>
      <c r="L186" s="4" t="s">
        <v>8</v>
      </c>
      <c r="M186" s="4"/>
      <c r="N186" s="3" t="s">
        <v>9</v>
      </c>
      <c r="O186" s="3"/>
      <c r="P186" s="3"/>
      <c r="Q186" s="3"/>
      <c r="R186" s="3"/>
      <c r="S186" s="3"/>
      <c r="T186" s="3"/>
    </row>
    <row r="187" spans="2:20" x14ac:dyDescent="0.25">
      <c r="B187" s="6" t="s">
        <v>61</v>
      </c>
      <c r="C187" s="5" t="s">
        <v>11</v>
      </c>
      <c r="D187" s="5"/>
      <c r="E187" s="5" t="s">
        <v>12</v>
      </c>
      <c r="F187" s="5" t="s">
        <v>13</v>
      </c>
      <c r="G187" s="5"/>
      <c r="H187" s="5"/>
      <c r="I187" s="6" t="s">
        <v>14</v>
      </c>
      <c r="J187" s="5" t="s">
        <v>15</v>
      </c>
      <c r="K187" s="5"/>
      <c r="L187" s="5"/>
      <c r="M187" s="5"/>
      <c r="N187" s="5"/>
      <c r="O187" s="5" t="s">
        <v>16</v>
      </c>
      <c r="P187" s="5"/>
      <c r="Q187" s="5"/>
      <c r="R187" s="5"/>
      <c r="S187" s="5"/>
      <c r="T187" s="5"/>
    </row>
    <row r="188" spans="2:20" ht="51" x14ac:dyDescent="0.25">
      <c r="B188" s="6" t="s">
        <v>62</v>
      </c>
      <c r="C188" s="5"/>
      <c r="D188" s="5"/>
      <c r="E188" s="5"/>
      <c r="F188" s="6" t="s">
        <v>17</v>
      </c>
      <c r="G188" s="6" t="s">
        <v>18</v>
      </c>
      <c r="H188" s="6" t="s">
        <v>19</v>
      </c>
      <c r="I188" s="6" t="s">
        <v>20</v>
      </c>
      <c r="J188" s="6" t="s">
        <v>21</v>
      </c>
      <c r="K188" s="6" t="s">
        <v>22</v>
      </c>
      <c r="L188" s="6" t="s">
        <v>23</v>
      </c>
      <c r="M188" s="6" t="s">
        <v>24</v>
      </c>
      <c r="N188" s="6" t="s">
        <v>25</v>
      </c>
      <c r="O188" s="6" t="s">
        <v>26</v>
      </c>
      <c r="P188" s="6" t="s">
        <v>27</v>
      </c>
      <c r="Q188" s="6" t="s">
        <v>28</v>
      </c>
      <c r="R188" s="6" t="s">
        <v>29</v>
      </c>
      <c r="S188" s="6" t="s">
        <v>30</v>
      </c>
      <c r="T188" s="6" t="s">
        <v>31</v>
      </c>
    </row>
    <row r="189" spans="2:20" x14ac:dyDescent="0.25">
      <c r="B189" s="7">
        <v>1</v>
      </c>
      <c r="C189" s="8">
        <v>2</v>
      </c>
      <c r="D189" s="8"/>
      <c r="E189" s="7">
        <v>3</v>
      </c>
      <c r="F189" s="7">
        <v>4</v>
      </c>
      <c r="G189" s="7">
        <v>5</v>
      </c>
      <c r="H189" s="7">
        <v>6</v>
      </c>
      <c r="I189" s="7">
        <v>7</v>
      </c>
      <c r="J189" s="7">
        <v>8</v>
      </c>
      <c r="K189" s="7">
        <v>9</v>
      </c>
      <c r="L189" s="7">
        <v>10</v>
      </c>
      <c r="M189" s="7">
        <v>11</v>
      </c>
      <c r="N189" s="7">
        <v>12</v>
      </c>
      <c r="O189" s="7">
        <v>13</v>
      </c>
      <c r="P189" s="7">
        <v>14</v>
      </c>
      <c r="Q189" s="7">
        <v>15</v>
      </c>
      <c r="R189" s="7">
        <v>16</v>
      </c>
      <c r="S189" s="7">
        <v>17</v>
      </c>
      <c r="T189" s="7">
        <v>18</v>
      </c>
    </row>
    <row r="190" spans="2:20" x14ac:dyDescent="0.25">
      <c r="B190" s="4" t="s">
        <v>32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 ht="18.75" customHeight="1" x14ac:dyDescent="0.25">
      <c r="B191" s="2">
        <v>341</v>
      </c>
      <c r="C191" s="19" t="s">
        <v>125</v>
      </c>
      <c r="D191" s="19"/>
      <c r="E191" s="2">
        <v>100</v>
      </c>
      <c r="F191" s="2">
        <v>0.9</v>
      </c>
      <c r="G191" s="2">
        <v>0.2</v>
      </c>
      <c r="H191" s="2">
        <v>8.1</v>
      </c>
      <c r="I191" s="2">
        <v>35.799999999999997</v>
      </c>
      <c r="J191" s="2">
        <v>0.04</v>
      </c>
      <c r="K191" s="2">
        <v>0.03</v>
      </c>
      <c r="L191" s="2">
        <v>60</v>
      </c>
      <c r="M191" s="2">
        <v>0.01</v>
      </c>
      <c r="N191" s="2">
        <v>0.2</v>
      </c>
      <c r="O191" s="2">
        <v>34</v>
      </c>
      <c r="P191" s="2">
        <v>23</v>
      </c>
      <c r="Q191" s="2">
        <v>0.2</v>
      </c>
      <c r="R191" s="2">
        <v>0</v>
      </c>
      <c r="S191" s="2">
        <v>15</v>
      </c>
      <c r="T191" s="2">
        <v>0.3</v>
      </c>
    </row>
    <row r="192" spans="2:20" s="10" customFormat="1" ht="24.75" customHeight="1" x14ac:dyDescent="0.25">
      <c r="B192" s="11">
        <v>15</v>
      </c>
      <c r="C192" s="12" t="s">
        <v>34</v>
      </c>
      <c r="D192" s="12"/>
      <c r="E192" s="11">
        <v>20</v>
      </c>
      <c r="F192" s="11">
        <v>4.6399999999999997</v>
      </c>
      <c r="G192" s="11">
        <v>6.8</v>
      </c>
      <c r="H192" s="11">
        <v>0.02</v>
      </c>
      <c r="I192" s="11">
        <v>79.8</v>
      </c>
      <c r="J192" s="11">
        <v>0.01</v>
      </c>
      <c r="K192" s="11">
        <v>0.06</v>
      </c>
      <c r="L192" s="11">
        <v>0.14000000000000001</v>
      </c>
      <c r="M192" s="11">
        <v>4.5999999999999999E-2</v>
      </c>
      <c r="N192" s="11">
        <v>0.1</v>
      </c>
      <c r="O192" s="11">
        <v>176</v>
      </c>
      <c r="P192" s="11">
        <v>100</v>
      </c>
      <c r="Q192" s="11">
        <v>0.8</v>
      </c>
      <c r="R192" s="11">
        <v>0.04</v>
      </c>
      <c r="S192" s="11">
        <v>7</v>
      </c>
      <c r="T192" s="11">
        <v>0.26</v>
      </c>
    </row>
    <row r="193" spans="2:20" ht="27" customHeight="1" x14ac:dyDescent="0.25">
      <c r="B193" s="2">
        <v>173</v>
      </c>
      <c r="C193" s="19" t="s">
        <v>126</v>
      </c>
      <c r="D193" s="19"/>
      <c r="E193" s="2">
        <v>200</v>
      </c>
      <c r="F193" s="2">
        <v>7.3</v>
      </c>
      <c r="G193" s="2">
        <v>12.5</v>
      </c>
      <c r="H193" s="2">
        <v>54.3</v>
      </c>
      <c r="I193" s="2">
        <v>345.3</v>
      </c>
      <c r="J193" s="2">
        <v>0.1</v>
      </c>
      <c r="K193" s="2">
        <v>0.2</v>
      </c>
      <c r="L193" s="2">
        <v>3.4</v>
      </c>
      <c r="M193" s="2">
        <v>3.6999999999999998E-2</v>
      </c>
      <c r="N193" s="2">
        <v>1.3</v>
      </c>
      <c r="O193" s="2">
        <v>147.6</v>
      </c>
      <c r="P193" s="2">
        <v>198.6</v>
      </c>
      <c r="Q193" s="2">
        <v>0</v>
      </c>
      <c r="R193" s="2">
        <v>0</v>
      </c>
      <c r="S193" s="2">
        <v>57.8</v>
      </c>
      <c r="T193" s="2">
        <v>1.3</v>
      </c>
    </row>
    <row r="194" spans="2:20" ht="18.75" customHeight="1" x14ac:dyDescent="0.25">
      <c r="B194" s="2">
        <v>379</v>
      </c>
      <c r="C194" s="19" t="s">
        <v>70</v>
      </c>
      <c r="D194" s="19"/>
      <c r="E194" s="2">
        <v>200</v>
      </c>
      <c r="F194" s="2">
        <v>2.8</v>
      </c>
      <c r="G194" s="2">
        <v>3.2</v>
      </c>
      <c r="H194" s="2">
        <v>24.66</v>
      </c>
      <c r="I194" s="2">
        <v>132.47999999999999</v>
      </c>
      <c r="J194" s="2">
        <v>0.04</v>
      </c>
      <c r="K194" s="2">
        <v>0.15</v>
      </c>
      <c r="L194" s="2">
        <v>1.3</v>
      </c>
      <c r="M194" s="2">
        <v>0.03</v>
      </c>
      <c r="N194" s="2">
        <v>0.06</v>
      </c>
      <c r="O194" s="2">
        <v>120.4</v>
      </c>
      <c r="P194" s="2">
        <v>90</v>
      </c>
      <c r="Q194" s="2">
        <v>1.1000000000000001</v>
      </c>
      <c r="R194" s="2">
        <v>0.01</v>
      </c>
      <c r="S194" s="2">
        <v>14</v>
      </c>
      <c r="T194" s="2">
        <v>0.12</v>
      </c>
    </row>
    <row r="195" spans="2:20" ht="19.5" customHeight="1" x14ac:dyDescent="0.25">
      <c r="B195" s="2" t="s">
        <v>37</v>
      </c>
      <c r="C195" s="19" t="s">
        <v>127</v>
      </c>
      <c r="D195" s="19"/>
      <c r="E195" s="2">
        <v>40</v>
      </c>
      <c r="F195" s="2">
        <v>2.67</v>
      </c>
      <c r="G195" s="2">
        <v>0.53</v>
      </c>
      <c r="H195" s="2">
        <v>13.73</v>
      </c>
      <c r="I195" s="2">
        <v>70.400000000000006</v>
      </c>
      <c r="J195" s="2">
        <v>0.13</v>
      </c>
      <c r="K195" s="2">
        <v>1.2999999999999999E-2</v>
      </c>
      <c r="L195" s="2">
        <v>0.1</v>
      </c>
      <c r="M195" s="2">
        <v>0</v>
      </c>
      <c r="N195" s="2">
        <v>0.93</v>
      </c>
      <c r="O195" s="2">
        <v>14</v>
      </c>
      <c r="P195" s="2">
        <v>63.2</v>
      </c>
      <c r="Q195" s="2">
        <v>1.2999999999999999E-2</v>
      </c>
      <c r="R195" s="2">
        <v>1.2999999999999999E-2</v>
      </c>
      <c r="S195" s="2">
        <v>18.8</v>
      </c>
      <c r="T195" s="2">
        <v>1.6</v>
      </c>
    </row>
    <row r="196" spans="2:20" x14ac:dyDescent="0.25">
      <c r="B196" s="4" t="s">
        <v>39</v>
      </c>
      <c r="C196" s="4"/>
      <c r="D196" s="4"/>
      <c r="E196" s="34">
        <f>SUM(E191:E195)</f>
        <v>560</v>
      </c>
      <c r="F196" s="34">
        <f t="shared" ref="F196:T196" si="47">SUM(F191:F195)</f>
        <v>18.310000000000002</v>
      </c>
      <c r="G196" s="34">
        <f t="shared" si="47"/>
        <v>23.23</v>
      </c>
      <c r="H196" s="34">
        <f t="shared" si="47"/>
        <v>100.81</v>
      </c>
      <c r="I196" s="34">
        <f t="shared" si="47"/>
        <v>663.78</v>
      </c>
      <c r="J196" s="34">
        <f t="shared" si="47"/>
        <v>0.32000000000000006</v>
      </c>
      <c r="K196" s="34">
        <f t="shared" si="47"/>
        <v>0.45300000000000007</v>
      </c>
      <c r="L196" s="34">
        <f t="shared" si="47"/>
        <v>64.94</v>
      </c>
      <c r="M196" s="34">
        <f t="shared" si="47"/>
        <v>0.123</v>
      </c>
      <c r="N196" s="34">
        <f t="shared" si="47"/>
        <v>2.5900000000000003</v>
      </c>
      <c r="O196" s="34">
        <f t="shared" si="47"/>
        <v>492</v>
      </c>
      <c r="P196" s="34">
        <f t="shared" si="47"/>
        <v>474.8</v>
      </c>
      <c r="Q196" s="34">
        <f t="shared" si="47"/>
        <v>2.113</v>
      </c>
      <c r="R196" s="34">
        <f t="shared" si="47"/>
        <v>6.3E-2</v>
      </c>
      <c r="S196" s="34">
        <f t="shared" si="47"/>
        <v>112.6</v>
      </c>
      <c r="T196" s="34">
        <f t="shared" si="47"/>
        <v>3.58</v>
      </c>
    </row>
    <row r="197" spans="2:20" x14ac:dyDescent="0.25">
      <c r="B197" s="4" t="s">
        <v>40</v>
      </c>
      <c r="C197" s="4"/>
      <c r="D197" s="4"/>
      <c r="E197" s="4"/>
      <c r="F197" s="35">
        <f t="shared" ref="F197:T197" si="48">F196/F215</f>
        <v>0.23779220779220783</v>
      </c>
      <c r="G197" s="35">
        <f t="shared" si="48"/>
        <v>0.29405063291139238</v>
      </c>
      <c r="H197" s="35">
        <f t="shared" si="48"/>
        <v>0.30092537313432838</v>
      </c>
      <c r="I197" s="35">
        <f t="shared" si="48"/>
        <v>0.28245957446808512</v>
      </c>
      <c r="J197" s="35">
        <f t="shared" si="48"/>
        <v>0.26666666666666672</v>
      </c>
      <c r="K197" s="35">
        <f t="shared" si="48"/>
        <v>0.32357142857142862</v>
      </c>
      <c r="L197" s="36">
        <f t="shared" si="48"/>
        <v>1.0823333333333334</v>
      </c>
      <c r="M197" s="35">
        <f t="shared" si="48"/>
        <v>0.17571428571428571</v>
      </c>
      <c r="N197" s="35">
        <f t="shared" si="48"/>
        <v>0.25900000000000001</v>
      </c>
      <c r="O197" s="35">
        <f t="shared" si="48"/>
        <v>0.44727272727272727</v>
      </c>
      <c r="P197" s="35">
        <f t="shared" si="48"/>
        <v>0.43163636363636365</v>
      </c>
      <c r="Q197" s="35">
        <f t="shared" si="48"/>
        <v>0.21129999999999999</v>
      </c>
      <c r="R197" s="35">
        <f t="shared" si="48"/>
        <v>0.63</v>
      </c>
      <c r="S197" s="35">
        <f t="shared" si="48"/>
        <v>0.45039999999999997</v>
      </c>
      <c r="T197" s="35">
        <f t="shared" si="48"/>
        <v>0.29833333333333334</v>
      </c>
    </row>
    <row r="198" spans="2:20" x14ac:dyDescent="0.25">
      <c r="B198" s="4" t="s">
        <v>41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 ht="20.25" customHeight="1" x14ac:dyDescent="0.25">
      <c r="B199" s="2" t="s">
        <v>91</v>
      </c>
      <c r="C199" s="19" t="s">
        <v>92</v>
      </c>
      <c r="D199" s="19"/>
      <c r="E199" s="2">
        <v>60</v>
      </c>
      <c r="F199" s="2">
        <v>0.5</v>
      </c>
      <c r="G199" s="2">
        <v>3.02</v>
      </c>
      <c r="H199" s="2">
        <v>1.1000000000000001</v>
      </c>
      <c r="I199" s="2">
        <v>33.6</v>
      </c>
      <c r="J199" s="2">
        <v>0.09</v>
      </c>
      <c r="K199" s="2">
        <v>0.02</v>
      </c>
      <c r="L199" s="2">
        <v>4.25</v>
      </c>
      <c r="M199" s="2">
        <v>0.09</v>
      </c>
      <c r="N199" s="2"/>
      <c r="O199" s="2">
        <v>20.38</v>
      </c>
      <c r="P199" s="2">
        <v>13.93</v>
      </c>
      <c r="Q199" s="2"/>
      <c r="R199" s="2">
        <v>0</v>
      </c>
      <c r="S199" s="2">
        <v>8.35</v>
      </c>
      <c r="T199" s="2">
        <v>0.38</v>
      </c>
    </row>
    <row r="200" spans="2:20" ht="30" customHeight="1" x14ac:dyDescent="0.25">
      <c r="B200" s="2">
        <v>24</v>
      </c>
      <c r="C200" s="19" t="s">
        <v>93</v>
      </c>
      <c r="D200" s="19"/>
      <c r="E200" s="2">
        <v>60</v>
      </c>
      <c r="F200" s="2">
        <v>0.3</v>
      </c>
      <c r="G200" s="2">
        <v>2</v>
      </c>
      <c r="H200" s="2">
        <v>1.6</v>
      </c>
      <c r="I200" s="2">
        <v>25.6</v>
      </c>
      <c r="J200" s="2">
        <v>0.06</v>
      </c>
      <c r="K200" s="2">
        <v>0.04</v>
      </c>
      <c r="L200" s="2">
        <v>12.4</v>
      </c>
      <c r="M200" s="2">
        <v>0</v>
      </c>
      <c r="N200" s="2">
        <v>1.5</v>
      </c>
      <c r="O200" s="2">
        <v>28.2</v>
      </c>
      <c r="P200" s="2">
        <v>32.299999999999997</v>
      </c>
      <c r="Q200" s="2">
        <v>0.3</v>
      </c>
      <c r="R200" s="2">
        <v>0</v>
      </c>
      <c r="S200" s="2">
        <v>18.600000000000001</v>
      </c>
      <c r="T200" s="2">
        <v>0.5</v>
      </c>
    </row>
    <row r="201" spans="2:20" ht="18.75" customHeight="1" x14ac:dyDescent="0.25">
      <c r="B201" s="2">
        <v>84</v>
      </c>
      <c r="C201" s="19" t="s">
        <v>128</v>
      </c>
      <c r="D201" s="19"/>
      <c r="E201" s="2">
        <v>200</v>
      </c>
      <c r="F201" s="2">
        <v>1.77</v>
      </c>
      <c r="G201" s="2">
        <v>2.65</v>
      </c>
      <c r="H201" s="2">
        <v>12.74</v>
      </c>
      <c r="I201" s="2">
        <v>81.89</v>
      </c>
      <c r="J201" s="2">
        <v>0.05</v>
      </c>
      <c r="K201" s="2">
        <v>0.05</v>
      </c>
      <c r="L201" s="2">
        <v>19</v>
      </c>
      <c r="M201" s="2">
        <v>0.74</v>
      </c>
      <c r="N201" s="2">
        <v>0.1</v>
      </c>
      <c r="O201" s="2">
        <v>43.11</v>
      </c>
      <c r="P201" s="2">
        <v>48.75</v>
      </c>
      <c r="Q201" s="2">
        <v>1.3</v>
      </c>
      <c r="R201" s="2">
        <v>3.0000000000000001E-3</v>
      </c>
      <c r="S201" s="2">
        <v>22.44</v>
      </c>
      <c r="T201" s="2">
        <v>0.8</v>
      </c>
    </row>
    <row r="202" spans="2:20" ht="18.75" customHeight="1" x14ac:dyDescent="0.25">
      <c r="B202" s="2">
        <v>260</v>
      </c>
      <c r="C202" s="19" t="s">
        <v>46</v>
      </c>
      <c r="D202" s="19"/>
      <c r="E202" s="2">
        <v>90</v>
      </c>
      <c r="F202" s="2">
        <v>11.295</v>
      </c>
      <c r="G202" s="2">
        <v>11.691000000000001</v>
      </c>
      <c r="H202" s="2">
        <v>3.609</v>
      </c>
      <c r="I202" s="2">
        <v>164.25</v>
      </c>
      <c r="J202" s="2">
        <v>6.3E-2</v>
      </c>
      <c r="K202" s="2">
        <v>9.9000000000000005E-2</v>
      </c>
      <c r="L202" s="2">
        <v>4.5629999999999997</v>
      </c>
      <c r="M202" s="2">
        <v>1.341</v>
      </c>
      <c r="N202" s="2">
        <v>2.0249999999999999</v>
      </c>
      <c r="O202" s="2">
        <v>27.468</v>
      </c>
      <c r="P202" s="2">
        <v>107.271</v>
      </c>
      <c r="Q202" s="2"/>
      <c r="R202" s="2"/>
      <c r="S202" s="2">
        <v>21.626999999999999</v>
      </c>
      <c r="T202" s="2">
        <v>1.89</v>
      </c>
    </row>
    <row r="203" spans="2:20" ht="25.5" customHeight="1" x14ac:dyDescent="0.25">
      <c r="B203" s="2">
        <v>203</v>
      </c>
      <c r="C203" s="19" t="s">
        <v>129</v>
      </c>
      <c r="D203" s="19"/>
      <c r="E203" s="2">
        <v>150</v>
      </c>
      <c r="F203" s="2">
        <v>5.52</v>
      </c>
      <c r="G203" s="2">
        <v>4.5199999999999996</v>
      </c>
      <c r="H203" s="2">
        <v>26.45</v>
      </c>
      <c r="I203" s="2">
        <v>168.56</v>
      </c>
      <c r="J203" s="2">
        <v>0.09</v>
      </c>
      <c r="K203" s="2">
        <v>0.03</v>
      </c>
      <c r="L203" s="2">
        <v>0</v>
      </c>
      <c r="M203" s="2">
        <v>3.3000000000000002E-2</v>
      </c>
      <c r="N203" s="2">
        <v>1.25</v>
      </c>
      <c r="O203" s="2">
        <v>13.3</v>
      </c>
      <c r="P203" s="2">
        <v>46.21</v>
      </c>
      <c r="Q203" s="2">
        <v>0.01</v>
      </c>
      <c r="R203" s="2">
        <v>2E-3</v>
      </c>
      <c r="S203" s="2">
        <v>8.4700000000000006</v>
      </c>
      <c r="T203" s="2">
        <v>0.86</v>
      </c>
    </row>
    <row r="204" spans="2:20" ht="27.75" customHeight="1" x14ac:dyDescent="0.25">
      <c r="B204" s="2">
        <v>648</v>
      </c>
      <c r="C204" s="19" t="s">
        <v>119</v>
      </c>
      <c r="D204" s="19"/>
      <c r="E204" s="2">
        <v>200</v>
      </c>
      <c r="F204" s="2">
        <v>0</v>
      </c>
      <c r="G204" s="2">
        <v>0</v>
      </c>
      <c r="H204" s="2">
        <v>20</v>
      </c>
      <c r="I204" s="2">
        <v>76</v>
      </c>
      <c r="J204" s="2">
        <v>0</v>
      </c>
      <c r="K204" s="2">
        <v>0</v>
      </c>
      <c r="L204" s="2">
        <v>0</v>
      </c>
      <c r="M204" s="2">
        <v>0</v>
      </c>
      <c r="N204" s="2"/>
      <c r="O204" s="2">
        <v>0.48</v>
      </c>
      <c r="P204" s="2">
        <v>0</v>
      </c>
      <c r="Q204" s="2">
        <v>0</v>
      </c>
      <c r="R204" s="2">
        <v>0</v>
      </c>
      <c r="S204" s="2">
        <v>0</v>
      </c>
      <c r="T204" s="2">
        <v>0.06</v>
      </c>
    </row>
    <row r="205" spans="2:20" ht="19.5" customHeight="1" x14ac:dyDescent="0.25">
      <c r="B205" s="2" t="s">
        <v>37</v>
      </c>
      <c r="C205" s="19" t="s">
        <v>50</v>
      </c>
      <c r="D205" s="19"/>
      <c r="E205" s="2">
        <v>40</v>
      </c>
      <c r="F205" s="2">
        <v>2.64</v>
      </c>
      <c r="G205" s="2">
        <v>0.48</v>
      </c>
      <c r="H205" s="2">
        <v>13.68</v>
      </c>
      <c r="I205" s="2">
        <v>69.599999999999994</v>
      </c>
      <c r="J205" s="2">
        <v>0.08</v>
      </c>
      <c r="K205" s="2">
        <v>0.04</v>
      </c>
      <c r="L205" s="2">
        <v>0</v>
      </c>
      <c r="M205" s="2">
        <v>0</v>
      </c>
      <c r="N205" s="2">
        <v>2.4</v>
      </c>
      <c r="O205" s="2">
        <v>14</v>
      </c>
      <c r="P205" s="2">
        <v>63.2</v>
      </c>
      <c r="Q205" s="2">
        <v>1.2</v>
      </c>
      <c r="R205" s="2">
        <v>1E-3</v>
      </c>
      <c r="S205" s="2">
        <v>9.4</v>
      </c>
      <c r="T205" s="2">
        <v>0.78</v>
      </c>
    </row>
    <row r="206" spans="2:20" x14ac:dyDescent="0.25">
      <c r="B206" s="2" t="s">
        <v>37</v>
      </c>
      <c r="C206" s="19" t="s">
        <v>51</v>
      </c>
      <c r="D206" s="19"/>
      <c r="E206" s="2">
        <v>30</v>
      </c>
      <c r="F206" s="2">
        <v>1.52</v>
      </c>
      <c r="G206" s="2">
        <v>0.16</v>
      </c>
      <c r="H206" s="2">
        <v>9.84</v>
      </c>
      <c r="I206" s="2">
        <v>46.9</v>
      </c>
      <c r="J206" s="2">
        <v>0.02</v>
      </c>
      <c r="K206" s="2">
        <v>0.01</v>
      </c>
      <c r="L206" s="2">
        <v>0.44</v>
      </c>
      <c r="M206" s="2">
        <v>0</v>
      </c>
      <c r="N206" s="2">
        <v>0.7</v>
      </c>
      <c r="O206" s="2">
        <v>4</v>
      </c>
      <c r="P206" s="2">
        <v>13</v>
      </c>
      <c r="Q206" s="2">
        <v>8.0000000000000002E-3</v>
      </c>
      <c r="R206" s="2">
        <v>1E-3</v>
      </c>
      <c r="S206" s="2">
        <v>0</v>
      </c>
      <c r="T206" s="2">
        <v>0.22</v>
      </c>
    </row>
    <row r="207" spans="2:20" ht="25.5" customHeight="1" x14ac:dyDescent="0.25">
      <c r="B207" s="4" t="s">
        <v>52</v>
      </c>
      <c r="C207" s="4"/>
      <c r="D207" s="4"/>
      <c r="E207" s="34">
        <f>E200+E201+E202+E203+E204+E205+E206</f>
        <v>770</v>
      </c>
      <c r="F207" s="34">
        <f t="shared" ref="F207:T207" si="49">F200+F201+F202+F203+F204+F205+F206</f>
        <v>23.044999999999998</v>
      </c>
      <c r="G207" s="34">
        <f t="shared" si="49"/>
        <v>21.501000000000001</v>
      </c>
      <c r="H207" s="34">
        <f t="shared" si="49"/>
        <v>87.919000000000011</v>
      </c>
      <c r="I207" s="34">
        <f t="shared" si="49"/>
        <v>632.79999999999995</v>
      </c>
      <c r="J207" s="34">
        <f t="shared" si="49"/>
        <v>0.36300000000000004</v>
      </c>
      <c r="K207" s="34">
        <f t="shared" si="49"/>
        <v>0.26900000000000002</v>
      </c>
      <c r="L207" s="34">
        <f t="shared" si="49"/>
        <v>36.402999999999999</v>
      </c>
      <c r="M207" s="34">
        <f t="shared" si="49"/>
        <v>2.1139999999999999</v>
      </c>
      <c r="N207" s="34">
        <f t="shared" si="49"/>
        <v>7.9750000000000005</v>
      </c>
      <c r="O207" s="34">
        <f t="shared" si="49"/>
        <v>130.55799999999999</v>
      </c>
      <c r="P207" s="34">
        <f t="shared" si="49"/>
        <v>310.73099999999999</v>
      </c>
      <c r="Q207" s="34">
        <f t="shared" si="49"/>
        <v>2.8180000000000001</v>
      </c>
      <c r="R207" s="34">
        <f t="shared" si="49"/>
        <v>7.0000000000000001E-3</v>
      </c>
      <c r="S207" s="34">
        <f t="shared" si="49"/>
        <v>80.537000000000006</v>
      </c>
      <c r="T207" s="34">
        <f t="shared" si="49"/>
        <v>5.1099999999999994</v>
      </c>
    </row>
    <row r="208" spans="2:20" x14ac:dyDescent="0.25">
      <c r="B208" s="4" t="s">
        <v>40</v>
      </c>
      <c r="C208" s="4"/>
      <c r="D208" s="4"/>
      <c r="E208" s="4"/>
      <c r="F208" s="35">
        <f t="shared" ref="F208:T208" si="50">F207/F215</f>
        <v>0.29928571428571427</v>
      </c>
      <c r="G208" s="35">
        <f t="shared" si="50"/>
        <v>0.27216455696202535</v>
      </c>
      <c r="H208" s="35">
        <f t="shared" si="50"/>
        <v>0.26244477611940303</v>
      </c>
      <c r="I208" s="35">
        <f t="shared" si="50"/>
        <v>0.26927659574468082</v>
      </c>
      <c r="J208" s="35">
        <f t="shared" si="50"/>
        <v>0.30250000000000005</v>
      </c>
      <c r="K208" s="35">
        <f t="shared" si="50"/>
        <v>0.19214285714285717</v>
      </c>
      <c r="L208" s="35">
        <f t="shared" si="50"/>
        <v>0.60671666666666668</v>
      </c>
      <c r="M208" s="36">
        <f t="shared" si="50"/>
        <v>3.02</v>
      </c>
      <c r="N208" s="35">
        <f t="shared" si="50"/>
        <v>0.7975000000000001</v>
      </c>
      <c r="O208" s="35">
        <f t="shared" si="50"/>
        <v>0.1186890909090909</v>
      </c>
      <c r="P208" s="35">
        <f t="shared" si="50"/>
        <v>0.28248272727272727</v>
      </c>
      <c r="Q208" s="35">
        <f t="shared" si="50"/>
        <v>0.28179999999999999</v>
      </c>
      <c r="R208" s="35">
        <f t="shared" si="50"/>
        <v>6.9999999999999993E-2</v>
      </c>
      <c r="S208" s="35">
        <f t="shared" si="50"/>
        <v>0.32214800000000005</v>
      </c>
      <c r="T208" s="35">
        <f t="shared" si="50"/>
        <v>0.42583333333333329</v>
      </c>
    </row>
    <row r="209" spans="2:20" x14ac:dyDescent="0.25">
      <c r="B209" s="4" t="s">
        <v>53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2:20" ht="17.25" customHeight="1" x14ac:dyDescent="0.25">
      <c r="B210" s="11" t="s">
        <v>37</v>
      </c>
      <c r="C210" s="12" t="s">
        <v>77</v>
      </c>
      <c r="D210" s="12"/>
      <c r="E210" s="11">
        <v>80</v>
      </c>
      <c r="F210" s="11">
        <v>5.95</v>
      </c>
      <c r="G210" s="11">
        <v>6.05</v>
      </c>
      <c r="H210" s="11">
        <v>38.22</v>
      </c>
      <c r="I210" s="11">
        <v>231.11</v>
      </c>
      <c r="J210" s="11">
        <v>0.06</v>
      </c>
      <c r="K210" s="11">
        <v>0.06</v>
      </c>
      <c r="L210" s="11">
        <v>0.02</v>
      </c>
      <c r="M210" s="11">
        <v>0.06</v>
      </c>
      <c r="N210" s="11"/>
      <c r="O210" s="11">
        <v>19.489999999999998</v>
      </c>
      <c r="P210" s="11">
        <v>55.89</v>
      </c>
      <c r="Q210" s="11"/>
      <c r="R210" s="11">
        <v>0</v>
      </c>
      <c r="S210" s="11">
        <v>8.27</v>
      </c>
      <c r="T210" s="11">
        <v>0.7</v>
      </c>
    </row>
    <row r="211" spans="2:20" ht="17.25" customHeight="1" x14ac:dyDescent="0.25">
      <c r="B211" s="2">
        <v>376</v>
      </c>
      <c r="C211" s="19" t="s">
        <v>89</v>
      </c>
      <c r="D211" s="19"/>
      <c r="E211" s="2">
        <v>200</v>
      </c>
      <c r="F211" s="2">
        <v>0.2</v>
      </c>
      <c r="G211" s="2">
        <v>0.05</v>
      </c>
      <c r="H211" s="2">
        <v>15.01</v>
      </c>
      <c r="I211" s="2">
        <v>61</v>
      </c>
      <c r="J211" s="2">
        <v>0</v>
      </c>
      <c r="K211" s="2">
        <v>0.01</v>
      </c>
      <c r="L211" s="2">
        <v>9</v>
      </c>
      <c r="M211" s="2">
        <v>1E-4</v>
      </c>
      <c r="N211" s="2">
        <v>4.4999999999999998E-2</v>
      </c>
      <c r="O211" s="2">
        <v>5.25</v>
      </c>
      <c r="P211" s="2">
        <v>8.24</v>
      </c>
      <c r="Q211" s="2">
        <v>8.0000000000000002E-3</v>
      </c>
      <c r="R211" s="2">
        <v>0</v>
      </c>
      <c r="S211" s="2">
        <v>4.4000000000000004</v>
      </c>
      <c r="T211" s="2">
        <v>0.87</v>
      </c>
    </row>
    <row r="212" spans="2:20" ht="15" customHeight="1" x14ac:dyDescent="0.25">
      <c r="B212" s="20" t="s">
        <v>56</v>
      </c>
      <c r="C212" s="21"/>
      <c r="D212" s="22"/>
      <c r="E212" s="14">
        <f>SUM(E210:E211)</f>
        <v>280</v>
      </c>
      <c r="F212" s="14">
        <f t="shared" ref="F212:T212" si="51">SUM(F210:F211)</f>
        <v>6.15</v>
      </c>
      <c r="G212" s="14">
        <f t="shared" si="51"/>
        <v>6.1</v>
      </c>
      <c r="H212" s="14">
        <f t="shared" si="51"/>
        <v>53.23</v>
      </c>
      <c r="I212" s="14">
        <f t="shared" si="51"/>
        <v>292.11</v>
      </c>
      <c r="J212" s="14">
        <f t="shared" si="51"/>
        <v>0.06</v>
      </c>
      <c r="K212" s="14">
        <f t="shared" si="51"/>
        <v>6.9999999999999993E-2</v>
      </c>
      <c r="L212" s="14">
        <f t="shared" si="51"/>
        <v>9.02</v>
      </c>
      <c r="M212" s="14">
        <f t="shared" si="51"/>
        <v>6.0100000000000001E-2</v>
      </c>
      <c r="N212" s="14">
        <f t="shared" si="51"/>
        <v>4.4999999999999998E-2</v>
      </c>
      <c r="O212" s="14">
        <f t="shared" si="51"/>
        <v>24.74</v>
      </c>
      <c r="P212" s="14">
        <f t="shared" si="51"/>
        <v>64.13</v>
      </c>
      <c r="Q212" s="14">
        <f t="shared" si="51"/>
        <v>8.0000000000000002E-3</v>
      </c>
      <c r="R212" s="14">
        <f t="shared" si="51"/>
        <v>0</v>
      </c>
      <c r="S212" s="14">
        <f t="shared" si="51"/>
        <v>12.67</v>
      </c>
      <c r="T212" s="14">
        <f t="shared" si="51"/>
        <v>1.5699999999999998</v>
      </c>
    </row>
    <row r="213" spans="2:20" x14ac:dyDescent="0.25">
      <c r="B213" s="4" t="s">
        <v>40</v>
      </c>
      <c r="C213" s="4"/>
      <c r="D213" s="4"/>
      <c r="E213" s="4"/>
      <c r="F213" s="35">
        <f>F212/F215</f>
        <v>7.9870129870129869E-2</v>
      </c>
      <c r="G213" s="35">
        <f t="shared" ref="G213:T213" si="52">G212/G215</f>
        <v>7.7215189873417717E-2</v>
      </c>
      <c r="H213" s="35">
        <f t="shared" si="52"/>
        <v>0.15889552238805968</v>
      </c>
      <c r="I213" s="35">
        <f t="shared" si="52"/>
        <v>0.12430212765957448</v>
      </c>
      <c r="J213" s="35">
        <f t="shared" si="52"/>
        <v>0.05</v>
      </c>
      <c r="K213" s="35">
        <f t="shared" si="52"/>
        <v>4.9999999999999996E-2</v>
      </c>
      <c r="L213" s="35">
        <f t="shared" si="52"/>
        <v>0.15033333333333332</v>
      </c>
      <c r="M213" s="35">
        <f t="shared" si="52"/>
        <v>8.5857142857142868E-2</v>
      </c>
      <c r="N213" s="35">
        <f t="shared" si="52"/>
        <v>4.4999999999999997E-3</v>
      </c>
      <c r="O213" s="35">
        <f t="shared" si="52"/>
        <v>2.2490909090909089E-2</v>
      </c>
      <c r="P213" s="35">
        <f t="shared" si="52"/>
        <v>5.8299999999999998E-2</v>
      </c>
      <c r="Q213" s="35">
        <f t="shared" si="52"/>
        <v>8.0000000000000004E-4</v>
      </c>
      <c r="R213" s="35">
        <f t="shared" si="52"/>
        <v>0</v>
      </c>
      <c r="S213" s="35">
        <f t="shared" si="52"/>
        <v>5.0680000000000003E-2</v>
      </c>
      <c r="T213" s="35">
        <f t="shared" si="52"/>
        <v>0.13083333333333333</v>
      </c>
    </row>
    <row r="214" spans="2:20" x14ac:dyDescent="0.25">
      <c r="B214" s="4" t="s">
        <v>57</v>
      </c>
      <c r="C214" s="4"/>
      <c r="D214" s="4"/>
      <c r="E214" s="4"/>
      <c r="F214" s="34">
        <f>F212+F207+F196</f>
        <v>47.505000000000003</v>
      </c>
      <c r="G214" s="34">
        <f t="shared" ref="G214:T214" si="53">G212+G207+G196</f>
        <v>50.831000000000003</v>
      </c>
      <c r="H214" s="34">
        <f t="shared" si="53"/>
        <v>241.959</v>
      </c>
      <c r="I214" s="34">
        <f t="shared" si="53"/>
        <v>1588.69</v>
      </c>
      <c r="J214" s="34">
        <f t="shared" si="53"/>
        <v>0.7430000000000001</v>
      </c>
      <c r="K214" s="34">
        <f t="shared" si="53"/>
        <v>0.79200000000000004</v>
      </c>
      <c r="L214" s="34">
        <f t="shared" si="53"/>
        <v>110.363</v>
      </c>
      <c r="M214" s="34">
        <f t="shared" si="53"/>
        <v>2.2970999999999995</v>
      </c>
      <c r="N214" s="34">
        <f t="shared" si="53"/>
        <v>10.610000000000001</v>
      </c>
      <c r="O214" s="34">
        <f t="shared" si="53"/>
        <v>647.298</v>
      </c>
      <c r="P214" s="34">
        <f t="shared" si="53"/>
        <v>849.66100000000006</v>
      </c>
      <c r="Q214" s="34">
        <f t="shared" si="53"/>
        <v>4.9390000000000001</v>
      </c>
      <c r="R214" s="34">
        <f t="shared" si="53"/>
        <v>7.0000000000000007E-2</v>
      </c>
      <c r="S214" s="34">
        <f t="shared" si="53"/>
        <v>205.80700000000002</v>
      </c>
      <c r="T214" s="34">
        <f t="shared" si="53"/>
        <v>10.26</v>
      </c>
    </row>
    <row r="215" spans="2:20" x14ac:dyDescent="0.25">
      <c r="B215" s="4" t="s">
        <v>58</v>
      </c>
      <c r="C215" s="4"/>
      <c r="D215" s="4"/>
      <c r="E215" s="4"/>
      <c r="F215" s="2">
        <v>77</v>
      </c>
      <c r="G215" s="2">
        <v>79</v>
      </c>
      <c r="H215" s="2">
        <v>335</v>
      </c>
      <c r="I215" s="2">
        <v>2350</v>
      </c>
      <c r="J215" s="2">
        <v>1.2</v>
      </c>
      <c r="K215" s="2">
        <v>1.4</v>
      </c>
      <c r="L215" s="2">
        <v>60</v>
      </c>
      <c r="M215" s="2">
        <v>0.7</v>
      </c>
      <c r="N215" s="2">
        <v>10</v>
      </c>
      <c r="O215" s="2">
        <v>1100</v>
      </c>
      <c r="P215" s="2">
        <v>1100</v>
      </c>
      <c r="Q215" s="2">
        <v>10</v>
      </c>
      <c r="R215" s="2">
        <v>0.1</v>
      </c>
      <c r="S215" s="2">
        <v>250</v>
      </c>
      <c r="T215" s="2">
        <v>12</v>
      </c>
    </row>
    <row r="216" spans="2:20" x14ac:dyDescent="0.25">
      <c r="B216" s="4" t="s">
        <v>40</v>
      </c>
      <c r="C216" s="4"/>
      <c r="D216" s="4"/>
      <c r="E216" s="4"/>
      <c r="F216" s="35">
        <f>F214/F215</f>
        <v>0.61694805194805202</v>
      </c>
      <c r="G216" s="35">
        <f t="shared" ref="G216:T216" si="54">G214/G215</f>
        <v>0.64343037974683548</v>
      </c>
      <c r="H216" s="35">
        <f t="shared" si="54"/>
        <v>0.72226567164179101</v>
      </c>
      <c r="I216" s="35">
        <f t="shared" si="54"/>
        <v>0.67603829787234049</v>
      </c>
      <c r="J216" s="35">
        <f t="shared" si="54"/>
        <v>0.61916666666666675</v>
      </c>
      <c r="K216" s="35">
        <f t="shared" si="54"/>
        <v>0.56571428571428573</v>
      </c>
      <c r="L216" s="35">
        <f t="shared" si="54"/>
        <v>1.8393833333333334</v>
      </c>
      <c r="M216" s="35">
        <f t="shared" si="54"/>
        <v>3.2815714285714281</v>
      </c>
      <c r="N216" s="35">
        <f t="shared" si="54"/>
        <v>1.0610000000000002</v>
      </c>
      <c r="O216" s="35">
        <f t="shared" si="54"/>
        <v>0.58845272727272724</v>
      </c>
      <c r="P216" s="35">
        <f t="shared" si="54"/>
        <v>0.772419090909091</v>
      </c>
      <c r="Q216" s="35">
        <f t="shared" si="54"/>
        <v>0.49390000000000001</v>
      </c>
      <c r="R216" s="35">
        <f t="shared" si="54"/>
        <v>0.70000000000000007</v>
      </c>
      <c r="S216" s="35">
        <f t="shared" si="54"/>
        <v>0.82322800000000007</v>
      </c>
      <c r="T216" s="35">
        <f t="shared" si="54"/>
        <v>0.85499999999999998</v>
      </c>
    </row>
    <row r="217" spans="2:20" x14ac:dyDescent="0.25"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3" t="s">
        <v>0</v>
      </c>
      <c r="N217" s="3"/>
      <c r="O217" s="3"/>
      <c r="P217" s="3"/>
      <c r="Q217" s="3"/>
      <c r="R217" s="3"/>
      <c r="S217" s="3"/>
      <c r="T217" s="3"/>
    </row>
    <row r="218" spans="2:20" x14ac:dyDescent="0.25">
      <c r="B218" s="4" t="s">
        <v>130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2:20" x14ac:dyDescent="0.25">
      <c r="B219" s="4" t="s">
        <v>2</v>
      </c>
      <c r="C219" s="4"/>
      <c r="D219" s="2"/>
      <c r="E219" s="2"/>
      <c r="F219" s="2"/>
      <c r="G219" s="3" t="s">
        <v>60</v>
      </c>
      <c r="H219" s="3"/>
      <c r="I219" s="3"/>
      <c r="J219" s="2"/>
      <c r="K219" s="2"/>
      <c r="L219" s="4" t="s">
        <v>4</v>
      </c>
      <c r="M219" s="4"/>
      <c r="N219" s="3" t="s">
        <v>5</v>
      </c>
      <c r="O219" s="3"/>
      <c r="P219" s="3"/>
      <c r="Q219" s="3"/>
      <c r="R219" s="2"/>
      <c r="S219" s="2"/>
      <c r="T219" s="2"/>
    </row>
    <row r="220" spans="2:20" x14ac:dyDescent="0.25">
      <c r="B220" s="2"/>
      <c r="C220" s="2"/>
      <c r="D220" s="2"/>
      <c r="E220" s="4" t="s">
        <v>7</v>
      </c>
      <c r="F220" s="4"/>
      <c r="G220" s="2">
        <v>2</v>
      </c>
      <c r="H220" s="2"/>
      <c r="I220" s="2"/>
      <c r="J220" s="2"/>
      <c r="K220" s="2"/>
      <c r="L220" s="4" t="s">
        <v>8</v>
      </c>
      <c r="M220" s="4"/>
      <c r="N220" s="3" t="s">
        <v>9</v>
      </c>
      <c r="O220" s="3"/>
      <c r="P220" s="3"/>
      <c r="Q220" s="3"/>
      <c r="R220" s="3"/>
      <c r="S220" s="3"/>
      <c r="T220" s="3"/>
    </row>
    <row r="221" spans="2:20" x14ac:dyDescent="0.25">
      <c r="B221" s="6" t="s">
        <v>61</v>
      </c>
      <c r="C221" s="5" t="s">
        <v>11</v>
      </c>
      <c r="D221" s="5"/>
      <c r="E221" s="5" t="s">
        <v>12</v>
      </c>
      <c r="F221" s="5" t="s">
        <v>13</v>
      </c>
      <c r="G221" s="5"/>
      <c r="H221" s="5"/>
      <c r="I221" s="6" t="s">
        <v>14</v>
      </c>
      <c r="J221" s="5" t="s">
        <v>15</v>
      </c>
      <c r="K221" s="5"/>
      <c r="L221" s="5"/>
      <c r="M221" s="5"/>
      <c r="N221" s="5"/>
      <c r="O221" s="5" t="s">
        <v>16</v>
      </c>
      <c r="P221" s="5"/>
      <c r="Q221" s="5"/>
      <c r="R221" s="5"/>
      <c r="S221" s="5"/>
      <c r="T221" s="5"/>
    </row>
    <row r="222" spans="2:20" ht="51" x14ac:dyDescent="0.25">
      <c r="B222" s="6" t="s">
        <v>62</v>
      </c>
      <c r="C222" s="5"/>
      <c r="D222" s="5"/>
      <c r="E222" s="5"/>
      <c r="F222" s="6" t="s">
        <v>17</v>
      </c>
      <c r="G222" s="6" t="s">
        <v>18</v>
      </c>
      <c r="H222" s="6" t="s">
        <v>19</v>
      </c>
      <c r="I222" s="6" t="s">
        <v>20</v>
      </c>
      <c r="J222" s="6" t="s">
        <v>21</v>
      </c>
      <c r="K222" s="6" t="s">
        <v>22</v>
      </c>
      <c r="L222" s="6" t="s">
        <v>23</v>
      </c>
      <c r="M222" s="6" t="s">
        <v>24</v>
      </c>
      <c r="N222" s="6" t="s">
        <v>25</v>
      </c>
      <c r="O222" s="6" t="s">
        <v>26</v>
      </c>
      <c r="P222" s="6" t="s">
        <v>27</v>
      </c>
      <c r="Q222" s="6" t="s">
        <v>28</v>
      </c>
      <c r="R222" s="6" t="s">
        <v>29</v>
      </c>
      <c r="S222" s="6" t="s">
        <v>30</v>
      </c>
      <c r="T222" s="6" t="s">
        <v>31</v>
      </c>
    </row>
    <row r="223" spans="2:20" x14ac:dyDescent="0.25">
      <c r="B223" s="7">
        <v>1</v>
      </c>
      <c r="C223" s="8">
        <v>2</v>
      </c>
      <c r="D223" s="8"/>
      <c r="E223" s="7">
        <v>3</v>
      </c>
      <c r="F223" s="7">
        <v>4</v>
      </c>
      <c r="G223" s="7">
        <v>5</v>
      </c>
      <c r="H223" s="7">
        <v>6</v>
      </c>
      <c r="I223" s="7">
        <v>7</v>
      </c>
      <c r="J223" s="7">
        <v>8</v>
      </c>
      <c r="K223" s="7">
        <v>9</v>
      </c>
      <c r="L223" s="7">
        <v>10</v>
      </c>
      <c r="M223" s="7">
        <v>11</v>
      </c>
      <c r="N223" s="7">
        <v>12</v>
      </c>
      <c r="O223" s="7">
        <v>13</v>
      </c>
      <c r="P223" s="7">
        <v>14</v>
      </c>
      <c r="Q223" s="7">
        <v>15</v>
      </c>
      <c r="R223" s="7">
        <v>16</v>
      </c>
      <c r="S223" s="7">
        <v>17</v>
      </c>
      <c r="T223" s="7">
        <v>18</v>
      </c>
    </row>
    <row r="224" spans="2:20" x14ac:dyDescent="0.25">
      <c r="B224" s="4" t="s">
        <v>63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2:20" ht="18.75" customHeight="1" x14ac:dyDescent="0.25">
      <c r="B225" s="45" t="s">
        <v>64</v>
      </c>
      <c r="C225" s="19" t="s">
        <v>65</v>
      </c>
      <c r="D225" s="19"/>
      <c r="E225" s="2">
        <v>40</v>
      </c>
      <c r="F225" s="2">
        <v>0.4</v>
      </c>
      <c r="G225" s="2">
        <v>1.8</v>
      </c>
      <c r="H225" s="2">
        <v>5.8</v>
      </c>
      <c r="I225" s="45">
        <v>40</v>
      </c>
      <c r="J225" s="2">
        <v>0.01</v>
      </c>
      <c r="K225" s="2">
        <v>0.01</v>
      </c>
      <c r="L225" s="2">
        <v>1.53</v>
      </c>
      <c r="M225" s="2">
        <v>0.01</v>
      </c>
      <c r="N225" s="2"/>
      <c r="O225" s="2">
        <v>8.19</v>
      </c>
      <c r="P225" s="2">
        <v>0</v>
      </c>
      <c r="Q225" s="2"/>
      <c r="R225" s="2">
        <v>0</v>
      </c>
      <c r="S225" s="2">
        <v>4.68</v>
      </c>
      <c r="T225" s="2">
        <v>0.21</v>
      </c>
    </row>
    <row r="226" spans="2:20" s="46" customFormat="1" ht="27" customHeight="1" x14ac:dyDescent="0.25">
      <c r="B226" s="27">
        <v>71</v>
      </c>
      <c r="C226" s="12" t="s">
        <v>66</v>
      </c>
      <c r="D226" s="12"/>
      <c r="E226" s="27">
        <v>40</v>
      </c>
      <c r="F226" s="27">
        <v>0.33</v>
      </c>
      <c r="G226" s="27">
        <v>0.04</v>
      </c>
      <c r="H226" s="27">
        <v>1.1299999999999999</v>
      </c>
      <c r="I226" s="27">
        <v>6.23</v>
      </c>
      <c r="J226" s="27">
        <v>8.9999999999999993E-3</v>
      </c>
      <c r="K226" s="27">
        <v>0.01</v>
      </c>
      <c r="L226" s="27">
        <v>3</v>
      </c>
      <c r="M226" s="27">
        <v>3.0000000000000001E-3</v>
      </c>
      <c r="N226" s="27">
        <v>0.03</v>
      </c>
      <c r="O226" s="27">
        <v>6.9</v>
      </c>
      <c r="P226" s="27">
        <v>12.6</v>
      </c>
      <c r="Q226" s="27">
        <v>6.4000000000000001E-2</v>
      </c>
      <c r="R226" s="27">
        <v>1E-3</v>
      </c>
      <c r="S226" s="27">
        <v>4.2</v>
      </c>
      <c r="T226" s="27">
        <v>0.18</v>
      </c>
    </row>
    <row r="227" spans="2:20" s="46" customFormat="1" ht="30" customHeight="1" x14ac:dyDescent="0.25">
      <c r="B227" s="2">
        <v>392</v>
      </c>
      <c r="C227" s="47" t="s">
        <v>131</v>
      </c>
      <c r="D227" s="48"/>
      <c r="E227" s="2">
        <v>90</v>
      </c>
      <c r="F227" s="2">
        <v>9.9</v>
      </c>
      <c r="G227" s="2">
        <v>10.53</v>
      </c>
      <c r="H227" s="2">
        <v>7.02</v>
      </c>
      <c r="I227" s="2">
        <v>162</v>
      </c>
      <c r="J227" s="2">
        <v>0.05</v>
      </c>
      <c r="K227" s="2">
        <v>0</v>
      </c>
      <c r="L227" s="2">
        <v>0.09</v>
      </c>
      <c r="M227" s="2">
        <v>0.05</v>
      </c>
      <c r="N227" s="2"/>
      <c r="O227" s="2">
        <v>9</v>
      </c>
      <c r="P227" s="2">
        <v>90.9</v>
      </c>
      <c r="Q227" s="2">
        <v>0</v>
      </c>
      <c r="R227" s="2">
        <v>0</v>
      </c>
      <c r="S227" s="2">
        <v>11.7</v>
      </c>
      <c r="T227" s="2">
        <v>1.44</v>
      </c>
    </row>
    <row r="228" spans="2:20" s="46" customFormat="1" ht="25.5" customHeight="1" x14ac:dyDescent="0.25">
      <c r="B228" s="2">
        <v>175</v>
      </c>
      <c r="C228" s="19" t="s">
        <v>132</v>
      </c>
      <c r="D228" s="19"/>
      <c r="E228" s="2">
        <v>150</v>
      </c>
      <c r="F228" s="2">
        <v>3.5</v>
      </c>
      <c r="G228" s="2">
        <v>5</v>
      </c>
      <c r="H228" s="2">
        <v>25.2</v>
      </c>
      <c r="I228" s="2">
        <v>152.80000000000001</v>
      </c>
      <c r="J228" s="2">
        <v>0.1</v>
      </c>
      <c r="K228" s="2">
        <v>0.1</v>
      </c>
      <c r="L228" s="2">
        <v>3.4</v>
      </c>
      <c r="M228" s="2">
        <v>3.6999999999999998E-2</v>
      </c>
      <c r="N228" s="2">
        <v>0</v>
      </c>
      <c r="O228" s="2">
        <v>127.4</v>
      </c>
      <c r="P228" s="2">
        <v>183.5</v>
      </c>
      <c r="Q228" s="2">
        <v>0</v>
      </c>
      <c r="R228" s="2">
        <v>0</v>
      </c>
      <c r="S228" s="2">
        <v>55.1</v>
      </c>
      <c r="T228" s="2">
        <v>0.3</v>
      </c>
    </row>
    <row r="229" spans="2:20" s="46" customFormat="1" ht="16.5" customHeight="1" x14ac:dyDescent="0.25">
      <c r="B229" s="11">
        <v>376</v>
      </c>
      <c r="C229" s="12" t="s">
        <v>89</v>
      </c>
      <c r="D229" s="12"/>
      <c r="E229" s="11">
        <v>200</v>
      </c>
      <c r="F229" s="11">
        <v>0.2</v>
      </c>
      <c r="G229" s="11">
        <v>0.05</v>
      </c>
      <c r="H229" s="11">
        <v>15.01</v>
      </c>
      <c r="I229" s="11">
        <v>61</v>
      </c>
      <c r="J229" s="11">
        <v>0</v>
      </c>
      <c r="K229" s="11">
        <v>0.01</v>
      </c>
      <c r="L229" s="11">
        <v>9</v>
      </c>
      <c r="M229" s="11">
        <v>1E-4</v>
      </c>
      <c r="N229" s="11">
        <v>4.4999999999999998E-2</v>
      </c>
      <c r="O229" s="11">
        <v>5.25</v>
      </c>
      <c r="P229" s="11">
        <v>8.24</v>
      </c>
      <c r="Q229" s="11">
        <v>8.0000000000000002E-3</v>
      </c>
      <c r="R229" s="11">
        <v>0</v>
      </c>
      <c r="S229" s="11">
        <v>4.4000000000000004</v>
      </c>
      <c r="T229" s="11">
        <v>0.87</v>
      </c>
    </row>
    <row r="230" spans="2:20" x14ac:dyDescent="0.25">
      <c r="B230" s="2" t="s">
        <v>37</v>
      </c>
      <c r="C230" s="19" t="s">
        <v>38</v>
      </c>
      <c r="D230" s="19"/>
      <c r="E230" s="2">
        <v>40</v>
      </c>
      <c r="F230" s="2">
        <v>3.04</v>
      </c>
      <c r="G230" s="2">
        <v>0.32</v>
      </c>
      <c r="H230" s="2">
        <v>19.68</v>
      </c>
      <c r="I230" s="2">
        <v>88.8</v>
      </c>
      <c r="J230" s="2">
        <v>0.04</v>
      </c>
      <c r="K230" s="2">
        <v>0.01</v>
      </c>
      <c r="L230" s="2">
        <v>0.88</v>
      </c>
      <c r="M230" s="2">
        <v>0</v>
      </c>
      <c r="N230" s="2">
        <v>0.7</v>
      </c>
      <c r="O230" s="2">
        <v>8</v>
      </c>
      <c r="P230" s="2">
        <v>26</v>
      </c>
      <c r="Q230" s="2">
        <v>8.0000000000000002E-3</v>
      </c>
      <c r="R230" s="2">
        <v>3.0000000000000001E-3</v>
      </c>
      <c r="S230" s="2">
        <v>0</v>
      </c>
      <c r="T230" s="2">
        <v>0.44</v>
      </c>
    </row>
    <row r="231" spans="2:20" x14ac:dyDescent="0.25">
      <c r="B231" s="20" t="s">
        <v>71</v>
      </c>
      <c r="C231" s="21"/>
      <c r="D231" s="22"/>
      <c r="E231" s="34">
        <f>SUM(E226:E230)</f>
        <v>520</v>
      </c>
      <c r="F231" s="34">
        <f>SUM(F226:F230)</f>
        <v>16.97</v>
      </c>
      <c r="G231" s="34">
        <f t="shared" ref="G231:T231" si="55">SUM(G226:G230)</f>
        <v>15.94</v>
      </c>
      <c r="H231" s="34">
        <f t="shared" si="55"/>
        <v>68.039999999999992</v>
      </c>
      <c r="I231" s="34">
        <f t="shared" si="55"/>
        <v>470.83</v>
      </c>
      <c r="J231" s="34">
        <f t="shared" si="55"/>
        <v>0.19900000000000001</v>
      </c>
      <c r="K231" s="34">
        <f t="shared" si="55"/>
        <v>0.13</v>
      </c>
      <c r="L231" s="34">
        <f t="shared" si="55"/>
        <v>16.37</v>
      </c>
      <c r="M231" s="34">
        <f t="shared" si="55"/>
        <v>9.01E-2</v>
      </c>
      <c r="N231" s="34">
        <f t="shared" si="55"/>
        <v>0.77499999999999991</v>
      </c>
      <c r="O231" s="34">
        <f t="shared" si="55"/>
        <v>156.55000000000001</v>
      </c>
      <c r="P231" s="34">
        <f t="shared" si="55"/>
        <v>321.24</v>
      </c>
      <c r="Q231" s="34">
        <f t="shared" si="55"/>
        <v>8.0000000000000016E-2</v>
      </c>
      <c r="R231" s="34">
        <f t="shared" si="55"/>
        <v>4.0000000000000001E-3</v>
      </c>
      <c r="S231" s="34">
        <f t="shared" si="55"/>
        <v>75.400000000000006</v>
      </c>
      <c r="T231" s="34">
        <f t="shared" si="55"/>
        <v>3.23</v>
      </c>
    </row>
    <row r="232" spans="2:20" x14ac:dyDescent="0.25">
      <c r="B232" s="4" t="s">
        <v>40</v>
      </c>
      <c r="C232" s="4"/>
      <c r="D232" s="4"/>
      <c r="E232" s="4"/>
      <c r="F232" s="35">
        <f t="shared" ref="F232:T232" si="56">F231/F249</f>
        <v>0.22038961038961039</v>
      </c>
      <c r="G232" s="35">
        <f t="shared" si="56"/>
        <v>0.20177215189873418</v>
      </c>
      <c r="H232" s="35">
        <f t="shared" si="56"/>
        <v>0.20310447761194028</v>
      </c>
      <c r="I232" s="35">
        <f t="shared" si="56"/>
        <v>0.2003531914893617</v>
      </c>
      <c r="J232" s="35">
        <f t="shared" si="56"/>
        <v>0.16583333333333336</v>
      </c>
      <c r="K232" s="35">
        <f t="shared" si="56"/>
        <v>9.285714285714286E-2</v>
      </c>
      <c r="L232" s="35">
        <f t="shared" si="56"/>
        <v>0.27283333333333337</v>
      </c>
      <c r="M232" s="35">
        <f t="shared" si="56"/>
        <v>0.12871428571428573</v>
      </c>
      <c r="N232" s="35">
        <f t="shared" si="56"/>
        <v>7.7499999999999986E-2</v>
      </c>
      <c r="O232" s="35">
        <f t="shared" si="56"/>
        <v>0.14231818181818182</v>
      </c>
      <c r="P232" s="35">
        <f t="shared" si="56"/>
        <v>0.29203636363636365</v>
      </c>
      <c r="Q232" s="35">
        <f t="shared" si="56"/>
        <v>8.0000000000000019E-3</v>
      </c>
      <c r="R232" s="35">
        <f t="shared" si="56"/>
        <v>0.04</v>
      </c>
      <c r="S232" s="35">
        <f t="shared" si="56"/>
        <v>0.30160000000000003</v>
      </c>
      <c r="T232" s="35">
        <f t="shared" si="56"/>
        <v>0.26916666666666667</v>
      </c>
    </row>
    <row r="233" spans="2:20" x14ac:dyDescent="0.25">
      <c r="B233" s="4" t="s">
        <v>41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2:20" x14ac:dyDescent="0.25">
      <c r="B234" s="2">
        <v>45</v>
      </c>
      <c r="C234" s="19" t="s">
        <v>133</v>
      </c>
      <c r="D234" s="19"/>
      <c r="E234" s="2">
        <v>60</v>
      </c>
      <c r="F234" s="2">
        <v>0.81</v>
      </c>
      <c r="G234" s="2">
        <v>3.7</v>
      </c>
      <c r="H234" s="2">
        <v>4.6100000000000003</v>
      </c>
      <c r="I234" s="2">
        <v>54.96</v>
      </c>
      <c r="J234" s="2">
        <v>0.03</v>
      </c>
      <c r="K234" s="2">
        <v>0.04</v>
      </c>
      <c r="L234" s="2">
        <v>7.95</v>
      </c>
      <c r="M234" s="2">
        <v>0.03</v>
      </c>
      <c r="N234" s="2"/>
      <c r="O234" s="2">
        <v>20.13</v>
      </c>
      <c r="P234" s="2">
        <v>24.1</v>
      </c>
      <c r="Q234" s="2"/>
      <c r="R234" s="2">
        <v>0</v>
      </c>
      <c r="S234" s="2">
        <v>12.81</v>
      </c>
      <c r="T234" s="2">
        <v>0.53</v>
      </c>
    </row>
    <row r="235" spans="2:20" ht="28.5" customHeight="1" x14ac:dyDescent="0.25">
      <c r="B235" s="2">
        <v>113</v>
      </c>
      <c r="C235" s="19" t="s">
        <v>134</v>
      </c>
      <c r="D235" s="19"/>
      <c r="E235" s="2" t="s">
        <v>135</v>
      </c>
      <c r="F235" s="2">
        <v>6.9</v>
      </c>
      <c r="G235" s="2">
        <v>6.95</v>
      </c>
      <c r="H235" s="2">
        <v>18.760000000000002</v>
      </c>
      <c r="I235" s="2">
        <v>165.2</v>
      </c>
      <c r="J235" s="2">
        <v>0.18</v>
      </c>
      <c r="K235" s="2">
        <v>0.17</v>
      </c>
      <c r="L235" s="2">
        <v>4.2</v>
      </c>
      <c r="M235" s="2">
        <v>0.82</v>
      </c>
      <c r="N235" s="2">
        <v>0.3</v>
      </c>
      <c r="O235" s="2">
        <v>34.700000000000003</v>
      </c>
      <c r="P235" s="2">
        <v>75.88</v>
      </c>
      <c r="Q235" s="2">
        <v>0.1</v>
      </c>
      <c r="R235" s="2">
        <v>0</v>
      </c>
      <c r="S235" s="2">
        <v>14.5</v>
      </c>
      <c r="T235" s="2">
        <v>0.99</v>
      </c>
    </row>
    <row r="236" spans="2:20" ht="18.75" customHeight="1" x14ac:dyDescent="0.25">
      <c r="B236" s="2">
        <v>293</v>
      </c>
      <c r="C236" s="19" t="s">
        <v>136</v>
      </c>
      <c r="D236" s="19"/>
      <c r="E236" s="2">
        <v>90</v>
      </c>
      <c r="F236" s="2">
        <v>19</v>
      </c>
      <c r="G236" s="2">
        <v>10.87</v>
      </c>
      <c r="H236" s="2">
        <v>0.17</v>
      </c>
      <c r="I236" s="2">
        <v>174.53</v>
      </c>
      <c r="J236" s="2">
        <v>0.09</v>
      </c>
      <c r="K236" s="2">
        <v>0.17</v>
      </c>
      <c r="L236" s="2">
        <v>0.02</v>
      </c>
      <c r="M236" s="2">
        <v>0</v>
      </c>
      <c r="N236" s="2">
        <v>0</v>
      </c>
      <c r="O236" s="2">
        <v>19.5</v>
      </c>
      <c r="P236" s="2">
        <v>1.6</v>
      </c>
      <c r="Q236" s="2">
        <v>0</v>
      </c>
      <c r="R236" s="2">
        <v>0</v>
      </c>
      <c r="S236" s="2">
        <v>17.079999999999998</v>
      </c>
      <c r="T236" s="2">
        <v>1.86</v>
      </c>
    </row>
    <row r="237" spans="2:20" x14ac:dyDescent="0.25">
      <c r="B237" s="2">
        <v>139</v>
      </c>
      <c r="C237" s="19" t="s">
        <v>137</v>
      </c>
      <c r="D237" s="19"/>
      <c r="E237" s="2">
        <v>150</v>
      </c>
      <c r="F237" s="2">
        <v>2.77</v>
      </c>
      <c r="G237" s="2">
        <v>4.84</v>
      </c>
      <c r="H237" s="2">
        <v>10.78</v>
      </c>
      <c r="I237" s="2">
        <v>97.76</v>
      </c>
      <c r="J237" s="2">
        <v>0.64</v>
      </c>
      <c r="K237" s="2">
        <v>0.13</v>
      </c>
      <c r="L237" s="2">
        <v>0.16</v>
      </c>
      <c r="M237" s="2">
        <v>2.5000000000000001E-2</v>
      </c>
      <c r="N237" s="2">
        <v>0.01</v>
      </c>
      <c r="O237" s="2">
        <v>73.05</v>
      </c>
      <c r="P237" s="2">
        <v>54</v>
      </c>
      <c r="Q237" s="2">
        <v>3.5</v>
      </c>
      <c r="R237" s="2">
        <v>1.7000000000000001E-2</v>
      </c>
      <c r="S237" s="2">
        <v>27.75</v>
      </c>
      <c r="T237" s="2">
        <v>1.0900000000000001</v>
      </c>
    </row>
    <row r="238" spans="2:20" ht="30" customHeight="1" x14ac:dyDescent="0.25">
      <c r="B238" s="2">
        <v>349</v>
      </c>
      <c r="C238" s="19" t="s">
        <v>138</v>
      </c>
      <c r="D238" s="19"/>
      <c r="E238" s="2">
        <v>200</v>
      </c>
      <c r="F238" s="2">
        <v>0.22</v>
      </c>
      <c r="G238" s="2"/>
      <c r="H238" s="2">
        <v>24.42</v>
      </c>
      <c r="I238" s="2">
        <v>98.56</v>
      </c>
      <c r="J238" s="2"/>
      <c r="K238" s="2"/>
      <c r="L238" s="2">
        <v>0.2</v>
      </c>
      <c r="M238" s="2"/>
      <c r="N238" s="2"/>
      <c r="O238" s="2">
        <v>22.6</v>
      </c>
      <c r="P238" s="2">
        <v>7.7</v>
      </c>
      <c r="Q238" s="2">
        <v>0</v>
      </c>
      <c r="R238" s="2">
        <v>0</v>
      </c>
      <c r="S238" s="2">
        <v>3</v>
      </c>
      <c r="T238" s="2">
        <v>0.66</v>
      </c>
    </row>
    <row r="239" spans="2:20" ht="19.5" customHeight="1" x14ac:dyDescent="0.25">
      <c r="B239" s="2" t="s">
        <v>37</v>
      </c>
      <c r="C239" s="19" t="s">
        <v>50</v>
      </c>
      <c r="D239" s="19"/>
      <c r="E239" s="2">
        <v>40</v>
      </c>
      <c r="F239" s="2">
        <v>2.64</v>
      </c>
      <c r="G239" s="2">
        <v>0.48</v>
      </c>
      <c r="H239" s="2">
        <v>13.68</v>
      </c>
      <c r="I239" s="2">
        <v>69.599999999999994</v>
      </c>
      <c r="J239" s="2">
        <v>0.08</v>
      </c>
      <c r="K239" s="2">
        <v>0.04</v>
      </c>
      <c r="L239" s="2">
        <v>0</v>
      </c>
      <c r="M239" s="2">
        <v>0</v>
      </c>
      <c r="N239" s="2">
        <v>2.4</v>
      </c>
      <c r="O239" s="2">
        <v>14</v>
      </c>
      <c r="P239" s="2">
        <v>63.2</v>
      </c>
      <c r="Q239" s="2">
        <v>1.2</v>
      </c>
      <c r="R239" s="2">
        <v>1E-3</v>
      </c>
      <c r="S239" s="2">
        <v>9.4</v>
      </c>
      <c r="T239" s="2">
        <v>0.78</v>
      </c>
    </row>
    <row r="240" spans="2:20" x14ac:dyDescent="0.25">
      <c r="B240" s="2" t="s">
        <v>37</v>
      </c>
      <c r="C240" s="19" t="s">
        <v>51</v>
      </c>
      <c r="D240" s="19"/>
      <c r="E240" s="2">
        <v>30</v>
      </c>
      <c r="F240" s="2">
        <v>1.52</v>
      </c>
      <c r="G240" s="2">
        <v>0.16</v>
      </c>
      <c r="H240" s="2">
        <v>9.84</v>
      </c>
      <c r="I240" s="2">
        <v>46.9</v>
      </c>
      <c r="J240" s="2">
        <v>0.02</v>
      </c>
      <c r="K240" s="2">
        <v>0.01</v>
      </c>
      <c r="L240" s="2">
        <v>0.44</v>
      </c>
      <c r="M240" s="2">
        <v>0</v>
      </c>
      <c r="N240" s="2">
        <v>0.7</v>
      </c>
      <c r="O240" s="2">
        <v>4</v>
      </c>
      <c r="P240" s="2">
        <v>13</v>
      </c>
      <c r="Q240" s="2">
        <v>8.0000000000000002E-3</v>
      </c>
      <c r="R240" s="2">
        <v>1E-3</v>
      </c>
      <c r="S240" s="2">
        <v>0</v>
      </c>
      <c r="T240" s="2">
        <v>0.22</v>
      </c>
    </row>
    <row r="241" spans="2:20" ht="27" customHeight="1" x14ac:dyDescent="0.25">
      <c r="B241" s="4" t="s">
        <v>52</v>
      </c>
      <c r="C241" s="4"/>
      <c r="D241" s="4"/>
      <c r="E241" s="34">
        <f>E234+E236+E237+E238+E239+E240+210</f>
        <v>780</v>
      </c>
      <c r="F241" s="34">
        <f>SUM(F234:F240)</f>
        <v>33.86</v>
      </c>
      <c r="G241" s="34">
        <f t="shared" ref="G241:T241" si="57">SUM(G234:G240)</f>
        <v>27</v>
      </c>
      <c r="H241" s="34">
        <f t="shared" si="57"/>
        <v>82.26</v>
      </c>
      <c r="I241" s="34">
        <f t="shared" si="57"/>
        <v>707.51</v>
      </c>
      <c r="J241" s="34">
        <f t="shared" si="57"/>
        <v>1.04</v>
      </c>
      <c r="K241" s="34">
        <f t="shared" si="57"/>
        <v>0.56000000000000005</v>
      </c>
      <c r="L241" s="34">
        <f t="shared" si="57"/>
        <v>12.969999999999999</v>
      </c>
      <c r="M241" s="34">
        <f t="shared" si="57"/>
        <v>0.875</v>
      </c>
      <c r="N241" s="34">
        <f t="shared" si="57"/>
        <v>3.41</v>
      </c>
      <c r="O241" s="34">
        <f t="shared" si="57"/>
        <v>187.98</v>
      </c>
      <c r="P241" s="34">
        <f t="shared" si="57"/>
        <v>239.47999999999996</v>
      </c>
      <c r="Q241" s="34">
        <f t="shared" si="57"/>
        <v>4.8079999999999998</v>
      </c>
      <c r="R241" s="34">
        <f t="shared" si="57"/>
        <v>1.9000000000000003E-2</v>
      </c>
      <c r="S241" s="34">
        <f t="shared" si="57"/>
        <v>84.54</v>
      </c>
      <c r="T241" s="34">
        <f t="shared" si="57"/>
        <v>6.13</v>
      </c>
    </row>
    <row r="242" spans="2:20" ht="18" customHeight="1" x14ac:dyDescent="0.25">
      <c r="B242" s="4" t="s">
        <v>40</v>
      </c>
      <c r="C242" s="4"/>
      <c r="D242" s="4"/>
      <c r="E242" s="4"/>
      <c r="F242" s="35">
        <f>F241/F249</f>
        <v>0.43974025974025971</v>
      </c>
      <c r="G242" s="35">
        <v>0.33900000000000002</v>
      </c>
      <c r="H242" s="35">
        <v>0.252</v>
      </c>
      <c r="I242" s="35">
        <v>0.30499999999999999</v>
      </c>
      <c r="J242" s="35">
        <v>0.876</v>
      </c>
      <c r="K242" s="35">
        <v>0.39500000000000002</v>
      </c>
      <c r="L242" s="35">
        <v>0.22700000000000001</v>
      </c>
      <c r="M242" s="36">
        <v>2.2639999999999998</v>
      </c>
      <c r="N242" s="35">
        <v>0.36099999999999999</v>
      </c>
      <c r="O242" s="35">
        <v>0.17399999999999999</v>
      </c>
      <c r="P242" s="35">
        <v>0.22700000000000001</v>
      </c>
      <c r="Q242" s="35">
        <v>0.48199999999999998</v>
      </c>
      <c r="R242" s="35">
        <v>0.6</v>
      </c>
      <c r="S242" s="35">
        <v>0.34899999999999998</v>
      </c>
      <c r="T242" s="35">
        <v>0.52500000000000002</v>
      </c>
    </row>
    <row r="243" spans="2:20" x14ac:dyDescent="0.25">
      <c r="B243" s="4" t="s">
        <v>53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2:20" ht="19.5" customHeight="1" x14ac:dyDescent="0.25">
      <c r="B244" s="11" t="s">
        <v>37</v>
      </c>
      <c r="C244" s="12" t="s">
        <v>54</v>
      </c>
      <c r="D244" s="12"/>
      <c r="E244" s="11">
        <v>100</v>
      </c>
      <c r="F244" s="11">
        <v>7.86</v>
      </c>
      <c r="G244" s="11">
        <v>5.57</v>
      </c>
      <c r="H244" s="11">
        <v>53.71</v>
      </c>
      <c r="I244" s="11">
        <v>297.14</v>
      </c>
      <c r="J244" s="11">
        <v>0.1</v>
      </c>
      <c r="K244" s="11">
        <v>0.04</v>
      </c>
      <c r="L244" s="11">
        <v>0</v>
      </c>
      <c r="M244" s="11">
        <v>0.1</v>
      </c>
      <c r="N244" s="11"/>
      <c r="O244" s="11">
        <v>16.170000000000002</v>
      </c>
      <c r="P244" s="11">
        <v>0</v>
      </c>
      <c r="Q244" s="11">
        <v>0</v>
      </c>
      <c r="R244" s="11">
        <v>0</v>
      </c>
      <c r="S244" s="11">
        <v>11.19</v>
      </c>
      <c r="T244" s="11">
        <v>0.9</v>
      </c>
    </row>
    <row r="245" spans="2:20" ht="25.5" customHeight="1" x14ac:dyDescent="0.25">
      <c r="B245" s="11">
        <v>349</v>
      </c>
      <c r="C245" s="12" t="s">
        <v>55</v>
      </c>
      <c r="D245" s="12"/>
      <c r="E245" s="11">
        <v>200</v>
      </c>
      <c r="F245" s="11">
        <v>0.22</v>
      </c>
      <c r="G245" s="11">
        <v>0</v>
      </c>
      <c r="H245" s="11">
        <v>24.42</v>
      </c>
      <c r="I245" s="11">
        <v>98.56</v>
      </c>
      <c r="J245" s="11"/>
      <c r="K245" s="11"/>
      <c r="L245" s="11">
        <v>0.2</v>
      </c>
      <c r="M245" s="11"/>
      <c r="N245" s="11"/>
      <c r="O245" s="11">
        <v>22.6</v>
      </c>
      <c r="P245" s="11">
        <v>7.7</v>
      </c>
      <c r="Q245" s="11">
        <v>0</v>
      </c>
      <c r="R245" s="11">
        <v>0</v>
      </c>
      <c r="S245" s="11">
        <v>3</v>
      </c>
      <c r="T245" s="11">
        <v>0.66</v>
      </c>
    </row>
    <row r="246" spans="2:20" ht="18" customHeight="1" x14ac:dyDescent="0.25">
      <c r="B246" s="20" t="s">
        <v>56</v>
      </c>
      <c r="C246" s="21"/>
      <c r="D246" s="22"/>
      <c r="E246" s="14">
        <f>E244+E245</f>
        <v>300</v>
      </c>
      <c r="F246" s="14">
        <f t="shared" ref="F246:T246" si="58">F244+F245</f>
        <v>8.08</v>
      </c>
      <c r="G246" s="14">
        <f t="shared" si="58"/>
        <v>5.57</v>
      </c>
      <c r="H246" s="14">
        <f t="shared" si="58"/>
        <v>78.13</v>
      </c>
      <c r="I246" s="14">
        <f t="shared" si="58"/>
        <v>395.7</v>
      </c>
      <c r="J246" s="14">
        <f t="shared" si="58"/>
        <v>0.1</v>
      </c>
      <c r="K246" s="14">
        <f t="shared" si="58"/>
        <v>0.04</v>
      </c>
      <c r="L246" s="14">
        <f t="shared" si="58"/>
        <v>0.2</v>
      </c>
      <c r="M246" s="14">
        <f t="shared" si="58"/>
        <v>0.1</v>
      </c>
      <c r="N246" s="14">
        <f t="shared" si="58"/>
        <v>0</v>
      </c>
      <c r="O246" s="14">
        <f t="shared" si="58"/>
        <v>38.770000000000003</v>
      </c>
      <c r="P246" s="14">
        <f t="shared" si="58"/>
        <v>7.7</v>
      </c>
      <c r="Q246" s="14">
        <f t="shared" si="58"/>
        <v>0</v>
      </c>
      <c r="R246" s="14">
        <f t="shared" si="58"/>
        <v>0</v>
      </c>
      <c r="S246" s="14">
        <f t="shared" si="58"/>
        <v>14.19</v>
      </c>
      <c r="T246" s="14">
        <f t="shared" si="58"/>
        <v>1.56</v>
      </c>
    </row>
    <row r="247" spans="2:20" x14ac:dyDescent="0.25">
      <c r="B247" s="4" t="s">
        <v>40</v>
      </c>
      <c r="C247" s="4"/>
      <c r="D247" s="4"/>
      <c r="E247" s="4"/>
      <c r="F247" s="35">
        <f>F246/F249</f>
        <v>0.10493506493506494</v>
      </c>
      <c r="G247" s="35">
        <f t="shared" ref="G247:T247" si="59">G246/G249</f>
        <v>7.0506329113924057E-2</v>
      </c>
      <c r="H247" s="35">
        <f t="shared" si="59"/>
        <v>0.2332238805970149</v>
      </c>
      <c r="I247" s="35">
        <f t="shared" si="59"/>
        <v>0.16838297872340424</v>
      </c>
      <c r="J247" s="35">
        <f t="shared" si="59"/>
        <v>8.3333333333333343E-2</v>
      </c>
      <c r="K247" s="35">
        <f t="shared" si="59"/>
        <v>2.8571428571428574E-2</v>
      </c>
      <c r="L247" s="35">
        <f t="shared" si="59"/>
        <v>3.3333333333333335E-3</v>
      </c>
      <c r="M247" s="35">
        <f t="shared" si="59"/>
        <v>0.14285714285714288</v>
      </c>
      <c r="N247" s="35">
        <f t="shared" si="59"/>
        <v>0</v>
      </c>
      <c r="O247" s="35">
        <f t="shared" si="59"/>
        <v>3.5245454545454545E-2</v>
      </c>
      <c r="P247" s="35">
        <f t="shared" si="59"/>
        <v>7.0000000000000001E-3</v>
      </c>
      <c r="Q247" s="35">
        <f t="shared" si="59"/>
        <v>0</v>
      </c>
      <c r="R247" s="35">
        <f t="shared" si="59"/>
        <v>0</v>
      </c>
      <c r="S247" s="35">
        <f t="shared" si="59"/>
        <v>5.6759999999999998E-2</v>
      </c>
      <c r="T247" s="35">
        <f t="shared" si="59"/>
        <v>0.13</v>
      </c>
    </row>
    <row r="248" spans="2:20" x14ac:dyDescent="0.25">
      <c r="B248" s="4" t="s">
        <v>57</v>
      </c>
      <c r="C248" s="4"/>
      <c r="D248" s="4"/>
      <c r="E248" s="4"/>
      <c r="F248" s="34">
        <f>F246+F241+F231</f>
        <v>58.91</v>
      </c>
      <c r="G248" s="34">
        <f t="shared" ref="G248:T248" si="60">G246+G241+G231</f>
        <v>48.51</v>
      </c>
      <c r="H248" s="34">
        <f t="shared" si="60"/>
        <v>228.42999999999998</v>
      </c>
      <c r="I248" s="34">
        <f t="shared" si="60"/>
        <v>1574.04</v>
      </c>
      <c r="J248" s="34">
        <f t="shared" si="60"/>
        <v>1.3390000000000002</v>
      </c>
      <c r="K248" s="34">
        <f t="shared" si="60"/>
        <v>0.73000000000000009</v>
      </c>
      <c r="L248" s="34">
        <f t="shared" si="60"/>
        <v>29.54</v>
      </c>
      <c r="M248" s="34">
        <f t="shared" si="60"/>
        <v>1.0650999999999999</v>
      </c>
      <c r="N248" s="34">
        <f t="shared" si="60"/>
        <v>4.1850000000000005</v>
      </c>
      <c r="O248" s="34">
        <f t="shared" si="60"/>
        <v>383.3</v>
      </c>
      <c r="P248" s="34">
        <f t="shared" si="60"/>
        <v>568.41999999999996</v>
      </c>
      <c r="Q248" s="34">
        <f t="shared" si="60"/>
        <v>4.8879999999999999</v>
      </c>
      <c r="R248" s="34">
        <f t="shared" si="60"/>
        <v>2.3000000000000003E-2</v>
      </c>
      <c r="S248" s="34">
        <f t="shared" si="60"/>
        <v>174.13</v>
      </c>
      <c r="T248" s="34">
        <f t="shared" si="60"/>
        <v>10.92</v>
      </c>
    </row>
    <row r="249" spans="2:20" x14ac:dyDescent="0.25">
      <c r="B249" s="4" t="s">
        <v>58</v>
      </c>
      <c r="C249" s="4"/>
      <c r="D249" s="4"/>
      <c r="E249" s="4"/>
      <c r="F249" s="2">
        <v>77</v>
      </c>
      <c r="G249" s="2">
        <v>79</v>
      </c>
      <c r="H249" s="2">
        <v>335</v>
      </c>
      <c r="I249" s="2">
        <v>2350</v>
      </c>
      <c r="J249" s="2">
        <v>1.2</v>
      </c>
      <c r="K249" s="2">
        <v>1.4</v>
      </c>
      <c r="L249" s="2">
        <v>60</v>
      </c>
      <c r="M249" s="2">
        <v>0.7</v>
      </c>
      <c r="N249" s="2">
        <v>10</v>
      </c>
      <c r="O249" s="2">
        <v>1100</v>
      </c>
      <c r="P249" s="2">
        <v>1100</v>
      </c>
      <c r="Q249" s="2">
        <v>10</v>
      </c>
      <c r="R249" s="2">
        <v>0.1</v>
      </c>
      <c r="S249" s="2">
        <v>250</v>
      </c>
      <c r="T249" s="2">
        <v>12</v>
      </c>
    </row>
    <row r="250" spans="2:20" x14ac:dyDescent="0.25">
      <c r="B250" s="4" t="s">
        <v>40</v>
      </c>
      <c r="C250" s="4"/>
      <c r="D250" s="4"/>
      <c r="E250" s="4"/>
      <c r="F250" s="35">
        <f>F248/F249</f>
        <v>0.765064935064935</v>
      </c>
      <c r="G250" s="35">
        <f t="shared" ref="G250:T250" si="61">G248/G249</f>
        <v>0.61405063291139239</v>
      </c>
      <c r="H250" s="35">
        <f t="shared" si="61"/>
        <v>0.68188059701492532</v>
      </c>
      <c r="I250" s="35">
        <f t="shared" si="61"/>
        <v>0.66980425531914889</v>
      </c>
      <c r="J250" s="35">
        <f t="shared" si="61"/>
        <v>1.1158333333333335</v>
      </c>
      <c r="K250" s="35">
        <f t="shared" si="61"/>
        <v>0.52142857142857157</v>
      </c>
      <c r="L250" s="35">
        <f t="shared" si="61"/>
        <v>0.49233333333333335</v>
      </c>
      <c r="M250" s="35">
        <f t="shared" si="61"/>
        <v>1.5215714285714286</v>
      </c>
      <c r="N250" s="35">
        <f t="shared" si="61"/>
        <v>0.41850000000000004</v>
      </c>
      <c r="O250" s="35">
        <f t="shared" si="61"/>
        <v>0.34845454545454546</v>
      </c>
      <c r="P250" s="35">
        <f t="shared" si="61"/>
        <v>0.51674545454545451</v>
      </c>
      <c r="Q250" s="35">
        <f t="shared" si="61"/>
        <v>0.48880000000000001</v>
      </c>
      <c r="R250" s="35">
        <f t="shared" si="61"/>
        <v>0.23</v>
      </c>
      <c r="S250" s="35">
        <f t="shared" si="61"/>
        <v>0.69652000000000003</v>
      </c>
      <c r="T250" s="35">
        <f t="shared" si="61"/>
        <v>0.91</v>
      </c>
    </row>
    <row r="251" spans="2:20" x14ac:dyDescent="0.25">
      <c r="B251" s="3"/>
      <c r="C251" s="3"/>
      <c r="D251" s="3"/>
      <c r="E251" s="3"/>
      <c r="F251" s="3"/>
      <c r="G251" s="3"/>
      <c r="H251" s="3"/>
      <c r="I251" s="3"/>
      <c r="J251" s="2"/>
      <c r="K251" s="2"/>
      <c r="L251" s="2"/>
      <c r="M251" s="3" t="s">
        <v>0</v>
      </c>
      <c r="N251" s="3"/>
      <c r="O251" s="3"/>
      <c r="P251" s="3"/>
      <c r="Q251" s="3"/>
      <c r="R251" s="3"/>
      <c r="S251" s="3"/>
      <c r="T251" s="3"/>
    </row>
    <row r="252" spans="2:20" x14ac:dyDescent="0.25">
      <c r="B252" s="2"/>
      <c r="C252" s="2"/>
      <c r="D252" s="34"/>
      <c r="E252" s="3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2:20" x14ac:dyDescent="0.25">
      <c r="B253" s="4" t="s">
        <v>139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2:20" x14ac:dyDescent="0.25">
      <c r="B254" s="4" t="s">
        <v>81</v>
      </c>
      <c r="C254" s="4"/>
      <c r="D254" s="2"/>
      <c r="E254" s="2"/>
      <c r="F254" s="2"/>
      <c r="G254" s="3" t="s">
        <v>82</v>
      </c>
      <c r="H254" s="3"/>
      <c r="I254" s="3"/>
      <c r="J254" s="2"/>
      <c r="K254" s="2"/>
      <c r="L254" s="4" t="s">
        <v>4</v>
      </c>
      <c r="M254" s="4"/>
      <c r="N254" s="3" t="s">
        <v>5</v>
      </c>
      <c r="O254" s="3"/>
      <c r="P254" s="3"/>
      <c r="Q254" s="3"/>
      <c r="R254" s="2"/>
      <c r="S254" s="2"/>
      <c r="T254" s="2"/>
    </row>
    <row r="255" spans="2:20" x14ac:dyDescent="0.25">
      <c r="B255" s="2"/>
      <c r="C255" s="2"/>
      <c r="D255" s="2"/>
      <c r="E255" s="4" t="s">
        <v>7</v>
      </c>
      <c r="F255" s="4"/>
      <c r="G255" s="2">
        <v>2</v>
      </c>
      <c r="H255" s="2"/>
      <c r="I255" s="2"/>
      <c r="J255" s="2"/>
      <c r="K255" s="2"/>
      <c r="L255" s="4" t="s">
        <v>8</v>
      </c>
      <c r="M255" s="4"/>
      <c r="N255" s="3" t="s">
        <v>9</v>
      </c>
      <c r="O255" s="3"/>
      <c r="P255" s="3"/>
      <c r="Q255" s="3"/>
      <c r="R255" s="3"/>
      <c r="S255" s="3"/>
      <c r="T255" s="3"/>
    </row>
    <row r="256" spans="2:20" x14ac:dyDescent="0.25">
      <c r="B256" s="6" t="s">
        <v>61</v>
      </c>
      <c r="C256" s="5" t="s">
        <v>11</v>
      </c>
      <c r="D256" s="5"/>
      <c r="E256" s="5" t="s">
        <v>12</v>
      </c>
      <c r="F256" s="5" t="s">
        <v>13</v>
      </c>
      <c r="G256" s="5"/>
      <c r="H256" s="5"/>
      <c r="I256" s="6" t="s">
        <v>14</v>
      </c>
      <c r="J256" s="5" t="s">
        <v>15</v>
      </c>
      <c r="K256" s="5"/>
      <c r="L256" s="5"/>
      <c r="M256" s="5"/>
      <c r="N256" s="5"/>
      <c r="O256" s="5" t="s">
        <v>16</v>
      </c>
      <c r="P256" s="5"/>
      <c r="Q256" s="5"/>
      <c r="R256" s="5"/>
      <c r="S256" s="5"/>
      <c r="T256" s="5"/>
    </row>
    <row r="257" spans="2:20" ht="51" x14ac:dyDescent="0.25">
      <c r="B257" s="6" t="s">
        <v>62</v>
      </c>
      <c r="C257" s="5"/>
      <c r="D257" s="5"/>
      <c r="E257" s="5"/>
      <c r="F257" s="6" t="s">
        <v>17</v>
      </c>
      <c r="G257" s="6" t="s">
        <v>18</v>
      </c>
      <c r="H257" s="6" t="s">
        <v>19</v>
      </c>
      <c r="I257" s="6" t="s">
        <v>20</v>
      </c>
      <c r="J257" s="6" t="s">
        <v>21</v>
      </c>
      <c r="K257" s="6" t="s">
        <v>22</v>
      </c>
      <c r="L257" s="6" t="s">
        <v>23</v>
      </c>
      <c r="M257" s="6" t="s">
        <v>24</v>
      </c>
      <c r="N257" s="6" t="s">
        <v>25</v>
      </c>
      <c r="O257" s="6" t="s">
        <v>26</v>
      </c>
      <c r="P257" s="6" t="s">
        <v>27</v>
      </c>
      <c r="Q257" s="6" t="s">
        <v>28</v>
      </c>
      <c r="R257" s="6" t="s">
        <v>29</v>
      </c>
      <c r="S257" s="6" t="s">
        <v>30</v>
      </c>
      <c r="T257" s="6" t="s">
        <v>31</v>
      </c>
    </row>
    <row r="258" spans="2:20" x14ac:dyDescent="0.25">
      <c r="B258" s="7">
        <v>1</v>
      </c>
      <c r="C258" s="8">
        <v>2</v>
      </c>
      <c r="D258" s="8"/>
      <c r="E258" s="7">
        <v>3</v>
      </c>
      <c r="F258" s="7">
        <v>4</v>
      </c>
      <c r="G258" s="7">
        <v>5</v>
      </c>
      <c r="H258" s="7">
        <v>6</v>
      </c>
      <c r="I258" s="7">
        <v>7</v>
      </c>
      <c r="J258" s="7">
        <v>8</v>
      </c>
      <c r="K258" s="7">
        <v>9</v>
      </c>
      <c r="L258" s="7">
        <v>10</v>
      </c>
      <c r="M258" s="7">
        <v>11</v>
      </c>
      <c r="N258" s="7">
        <v>12</v>
      </c>
      <c r="O258" s="7">
        <v>13</v>
      </c>
      <c r="P258" s="7">
        <v>14</v>
      </c>
      <c r="Q258" s="7">
        <v>15</v>
      </c>
      <c r="R258" s="7">
        <v>16</v>
      </c>
      <c r="S258" s="7">
        <v>17</v>
      </c>
      <c r="T258" s="7">
        <v>18</v>
      </c>
    </row>
    <row r="259" spans="2:20" x14ac:dyDescent="0.25">
      <c r="B259" s="4" t="s">
        <v>32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2:20" ht="21" customHeight="1" x14ac:dyDescent="0.25">
      <c r="B260" s="2">
        <v>71</v>
      </c>
      <c r="C260" s="19" t="s">
        <v>140</v>
      </c>
      <c r="D260" s="19"/>
      <c r="E260" s="2">
        <v>100</v>
      </c>
      <c r="F260" s="2">
        <v>1.07</v>
      </c>
      <c r="G260" s="2">
        <v>0.27</v>
      </c>
      <c r="H260" s="2">
        <v>5.87</v>
      </c>
      <c r="I260" s="2">
        <v>30.1</v>
      </c>
      <c r="J260" s="2">
        <v>7.0000000000000007E-2</v>
      </c>
      <c r="K260" s="2">
        <v>0.08</v>
      </c>
      <c r="L260" s="2">
        <v>24.3</v>
      </c>
      <c r="M260" s="2">
        <v>0.9</v>
      </c>
      <c r="N260" s="2">
        <v>4.7</v>
      </c>
      <c r="O260" s="2">
        <v>61</v>
      </c>
      <c r="P260" s="2">
        <v>75.900000000000006</v>
      </c>
      <c r="Q260" s="2">
        <v>0.7</v>
      </c>
      <c r="R260" s="2">
        <v>1.2999999999999999E-2</v>
      </c>
      <c r="S260" s="2">
        <v>25.5</v>
      </c>
      <c r="T260" s="2">
        <v>1</v>
      </c>
    </row>
    <row r="261" spans="2:20" ht="17.25" customHeight="1" x14ac:dyDescent="0.25">
      <c r="B261" s="32" t="s">
        <v>85</v>
      </c>
      <c r="C261" s="33" t="s">
        <v>86</v>
      </c>
      <c r="D261" s="33"/>
      <c r="E261" s="2">
        <v>30</v>
      </c>
      <c r="F261" s="2">
        <v>0.15</v>
      </c>
      <c r="G261" s="2">
        <v>0</v>
      </c>
      <c r="H261" s="2">
        <v>17.850000000000001</v>
      </c>
      <c r="I261" s="2">
        <v>71.7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2:20" s="10" customFormat="1" ht="30" customHeight="1" x14ac:dyDescent="0.25">
      <c r="B262" s="11">
        <v>222</v>
      </c>
      <c r="C262" s="12" t="s">
        <v>141</v>
      </c>
      <c r="D262" s="12"/>
      <c r="E262" s="11">
        <v>170</v>
      </c>
      <c r="F262" s="11">
        <v>15.23</v>
      </c>
      <c r="G262" s="11">
        <v>17.5</v>
      </c>
      <c r="H262" s="11">
        <v>36.700000000000003</v>
      </c>
      <c r="I262" s="11">
        <v>355.9</v>
      </c>
      <c r="J262" s="11">
        <v>0.09</v>
      </c>
      <c r="K262" s="11">
        <v>0.3</v>
      </c>
      <c r="L262" s="11">
        <v>0.48</v>
      </c>
      <c r="M262" s="11">
        <v>0.22</v>
      </c>
      <c r="N262" s="11">
        <v>1.8</v>
      </c>
      <c r="O262" s="11">
        <v>143.69999999999999</v>
      </c>
      <c r="P262" s="11">
        <v>290.60000000000002</v>
      </c>
      <c r="Q262" s="11">
        <v>2.2000000000000002</v>
      </c>
      <c r="R262" s="11">
        <v>8.0000000000000002E-3</v>
      </c>
      <c r="S262" s="11">
        <v>48.51</v>
      </c>
      <c r="T262" s="11">
        <v>1.31</v>
      </c>
    </row>
    <row r="263" spans="2:20" ht="15.75" customHeight="1" x14ac:dyDescent="0.25">
      <c r="B263" s="2">
        <v>376</v>
      </c>
      <c r="C263" s="19" t="s">
        <v>89</v>
      </c>
      <c r="D263" s="19"/>
      <c r="E263" s="2">
        <v>200</v>
      </c>
      <c r="F263" s="2">
        <v>0.2</v>
      </c>
      <c r="G263" s="2">
        <v>0.05</v>
      </c>
      <c r="H263" s="2">
        <v>15.01</v>
      </c>
      <c r="I263" s="2">
        <v>61</v>
      </c>
      <c r="J263" s="2">
        <v>0</v>
      </c>
      <c r="K263" s="2">
        <v>0.01</v>
      </c>
      <c r="L263" s="2">
        <v>9</v>
      </c>
      <c r="M263" s="2">
        <v>1E-4</v>
      </c>
      <c r="N263" s="2">
        <v>4.4999999999999998E-2</v>
      </c>
      <c r="O263" s="2">
        <v>5.25</v>
      </c>
      <c r="P263" s="2">
        <v>8.24</v>
      </c>
      <c r="Q263" s="2">
        <v>8.0000000000000002E-3</v>
      </c>
      <c r="R263" s="2">
        <v>0</v>
      </c>
      <c r="S263" s="2">
        <v>4.4000000000000004</v>
      </c>
      <c r="T263" s="2">
        <v>0.87</v>
      </c>
    </row>
    <row r="264" spans="2:20" ht="18" customHeight="1" x14ac:dyDescent="0.25">
      <c r="B264" s="2" t="s">
        <v>37</v>
      </c>
      <c r="C264" s="19" t="s">
        <v>127</v>
      </c>
      <c r="D264" s="19"/>
      <c r="E264" s="2">
        <v>40</v>
      </c>
      <c r="F264" s="2">
        <v>2.67</v>
      </c>
      <c r="G264" s="2">
        <v>0.53</v>
      </c>
      <c r="H264" s="2">
        <v>13.73</v>
      </c>
      <c r="I264" s="2">
        <v>70.400000000000006</v>
      </c>
      <c r="J264" s="2">
        <v>0.13</v>
      </c>
      <c r="K264" s="2">
        <v>1.2999999999999999E-2</v>
      </c>
      <c r="L264" s="2">
        <v>0.1</v>
      </c>
      <c r="M264" s="2">
        <v>0</v>
      </c>
      <c r="N264" s="2">
        <v>0.93</v>
      </c>
      <c r="O264" s="2">
        <v>14</v>
      </c>
      <c r="P264" s="2">
        <v>63.2</v>
      </c>
      <c r="Q264" s="2">
        <v>1.2999999999999999E-2</v>
      </c>
      <c r="R264" s="2">
        <v>1.2999999999999999E-2</v>
      </c>
      <c r="S264" s="2">
        <v>18.8</v>
      </c>
      <c r="T264" s="2">
        <v>1.6</v>
      </c>
    </row>
    <row r="265" spans="2:20" x14ac:dyDescent="0.25">
      <c r="B265" s="4" t="s">
        <v>39</v>
      </c>
      <c r="C265" s="4"/>
      <c r="D265" s="4"/>
      <c r="E265" s="34">
        <f>SUM(E260:E264)</f>
        <v>540</v>
      </c>
      <c r="F265" s="34">
        <f t="shared" ref="F265:T265" si="62">SUM(F260:F264)</f>
        <v>19.32</v>
      </c>
      <c r="G265" s="34">
        <f t="shared" si="62"/>
        <v>18.350000000000001</v>
      </c>
      <c r="H265" s="34">
        <f t="shared" si="62"/>
        <v>89.160000000000011</v>
      </c>
      <c r="I265" s="34">
        <f t="shared" si="62"/>
        <v>589.1</v>
      </c>
      <c r="J265" s="34">
        <f t="shared" si="62"/>
        <v>0.29000000000000004</v>
      </c>
      <c r="K265" s="34">
        <f t="shared" si="62"/>
        <v>0.40300000000000002</v>
      </c>
      <c r="L265" s="34">
        <f t="shared" si="62"/>
        <v>33.880000000000003</v>
      </c>
      <c r="M265" s="34">
        <f t="shared" si="62"/>
        <v>1.1201000000000001</v>
      </c>
      <c r="N265" s="34">
        <f t="shared" si="62"/>
        <v>7.4749999999999996</v>
      </c>
      <c r="O265" s="34">
        <f t="shared" si="62"/>
        <v>223.95</v>
      </c>
      <c r="P265" s="34">
        <f t="shared" si="62"/>
        <v>437.94</v>
      </c>
      <c r="Q265" s="34">
        <f t="shared" si="62"/>
        <v>2.9210000000000003</v>
      </c>
      <c r="R265" s="34">
        <f t="shared" si="62"/>
        <v>3.3999999999999996E-2</v>
      </c>
      <c r="S265" s="34">
        <f t="shared" si="62"/>
        <v>97.21</v>
      </c>
      <c r="T265" s="34">
        <f t="shared" si="62"/>
        <v>4.78</v>
      </c>
    </row>
    <row r="266" spans="2:20" x14ac:dyDescent="0.25">
      <c r="B266" s="4" t="s">
        <v>40</v>
      </c>
      <c r="C266" s="4"/>
      <c r="D266" s="4"/>
      <c r="E266" s="4"/>
      <c r="F266" s="35">
        <f t="shared" ref="F266:T266" si="63">F265/F283</f>
        <v>0.25090909090909091</v>
      </c>
      <c r="G266" s="35">
        <f t="shared" si="63"/>
        <v>0.23227848101265824</v>
      </c>
      <c r="H266" s="35">
        <f t="shared" si="63"/>
        <v>0.26614925373134329</v>
      </c>
      <c r="I266" s="35">
        <f t="shared" si="63"/>
        <v>0.25068085106382981</v>
      </c>
      <c r="J266" s="35">
        <f t="shared" si="63"/>
        <v>0.2416666666666667</v>
      </c>
      <c r="K266" s="35">
        <f t="shared" si="63"/>
        <v>0.28785714285714287</v>
      </c>
      <c r="L266" s="35">
        <f t="shared" si="63"/>
        <v>0.56466666666666676</v>
      </c>
      <c r="M266" s="36">
        <f t="shared" si="63"/>
        <v>1.6001428571428573</v>
      </c>
      <c r="N266" s="35">
        <f t="shared" si="63"/>
        <v>0.74749999999999994</v>
      </c>
      <c r="O266" s="35">
        <f t="shared" si="63"/>
        <v>0.20359090909090907</v>
      </c>
      <c r="P266" s="35">
        <f t="shared" si="63"/>
        <v>0.39812727272727272</v>
      </c>
      <c r="Q266" s="35">
        <f t="shared" si="63"/>
        <v>0.29210000000000003</v>
      </c>
      <c r="R266" s="35">
        <f t="shared" si="63"/>
        <v>0.33999999999999991</v>
      </c>
      <c r="S266" s="35">
        <f t="shared" si="63"/>
        <v>0.38883999999999996</v>
      </c>
      <c r="T266" s="35">
        <f t="shared" si="63"/>
        <v>0.39833333333333337</v>
      </c>
    </row>
    <row r="267" spans="2:20" x14ac:dyDescent="0.25">
      <c r="B267" s="4" t="s">
        <v>41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2:20" s="41" customFormat="1" ht="16.5" customHeight="1" x14ac:dyDescent="0.25">
      <c r="B268" s="2" t="s">
        <v>142</v>
      </c>
      <c r="C268" s="19" t="s">
        <v>143</v>
      </c>
      <c r="D268" s="19"/>
      <c r="E268" s="2">
        <v>60</v>
      </c>
      <c r="F268" s="2">
        <v>0.76</v>
      </c>
      <c r="G268" s="2">
        <v>1.73</v>
      </c>
      <c r="H268" s="2">
        <v>4.26</v>
      </c>
      <c r="I268" s="2">
        <v>34.17</v>
      </c>
      <c r="J268" s="2">
        <v>0.03</v>
      </c>
      <c r="K268" s="2">
        <v>0</v>
      </c>
      <c r="L268" s="2">
        <v>2.41</v>
      </c>
      <c r="M268" s="2">
        <v>0.03</v>
      </c>
      <c r="N268" s="2"/>
      <c r="O268" s="2">
        <v>18.489999999999998</v>
      </c>
      <c r="P268" s="2">
        <v>31.36</v>
      </c>
      <c r="Q268" s="2"/>
      <c r="R268" s="2">
        <v>0</v>
      </c>
      <c r="S268" s="2">
        <v>20.5</v>
      </c>
      <c r="T268" s="2">
        <v>0.04</v>
      </c>
    </row>
    <row r="269" spans="2:20" ht="19.5" customHeight="1" x14ac:dyDescent="0.25">
      <c r="B269" s="2">
        <v>71</v>
      </c>
      <c r="C269" s="19" t="s">
        <v>65</v>
      </c>
      <c r="D269" s="19"/>
      <c r="E269" s="2">
        <v>60</v>
      </c>
      <c r="F269" s="2">
        <v>0.6</v>
      </c>
      <c r="G269" s="2">
        <v>2.7</v>
      </c>
      <c r="H269" s="2">
        <v>8.6999999999999993</v>
      </c>
      <c r="I269" s="2">
        <v>60</v>
      </c>
      <c r="J269" s="2">
        <v>0.01</v>
      </c>
      <c r="K269" s="2">
        <v>0.02</v>
      </c>
      <c r="L269" s="2">
        <v>2.2999999999999998</v>
      </c>
      <c r="M269" s="2">
        <v>0.01</v>
      </c>
      <c r="N269" s="2"/>
      <c r="O269" s="2">
        <v>12.29</v>
      </c>
      <c r="P269" s="2">
        <v>0</v>
      </c>
      <c r="Q269" s="2"/>
      <c r="R269" s="2">
        <v>0</v>
      </c>
      <c r="S269" s="2">
        <v>7.02</v>
      </c>
      <c r="T269" s="2">
        <v>0.32</v>
      </c>
    </row>
    <row r="270" spans="2:20" ht="18.75" customHeight="1" x14ac:dyDescent="0.25">
      <c r="B270" s="2" t="s">
        <v>114</v>
      </c>
      <c r="C270" s="19" t="s">
        <v>144</v>
      </c>
      <c r="D270" s="19"/>
      <c r="E270" s="2">
        <v>200</v>
      </c>
      <c r="F270" s="2">
        <v>2.1</v>
      </c>
      <c r="G270" s="2">
        <v>2.1</v>
      </c>
      <c r="H270" s="2">
        <v>15.5</v>
      </c>
      <c r="I270" s="2">
        <v>90</v>
      </c>
      <c r="J270" s="2">
        <v>0.08</v>
      </c>
      <c r="K270" s="2">
        <v>0.04</v>
      </c>
      <c r="L270" s="2">
        <v>5.6</v>
      </c>
      <c r="M270" s="2">
        <v>0.08</v>
      </c>
      <c r="N270" s="2"/>
      <c r="O270" s="2">
        <v>12.64</v>
      </c>
      <c r="P270" s="2">
        <v>0</v>
      </c>
      <c r="Q270" s="2"/>
      <c r="R270" s="2">
        <v>0</v>
      </c>
      <c r="S270" s="2">
        <v>19.2</v>
      </c>
      <c r="T270" s="2">
        <v>0.72</v>
      </c>
    </row>
    <row r="271" spans="2:20" ht="18.75" customHeight="1" x14ac:dyDescent="0.25">
      <c r="B271" s="2">
        <v>259</v>
      </c>
      <c r="C271" s="19" t="s">
        <v>145</v>
      </c>
      <c r="D271" s="19"/>
      <c r="E271" s="2">
        <v>240</v>
      </c>
      <c r="F271" s="2">
        <v>22.22</v>
      </c>
      <c r="G271" s="2">
        <v>24.82</v>
      </c>
      <c r="H271" s="2">
        <v>22.73</v>
      </c>
      <c r="I271" s="2">
        <v>404.57</v>
      </c>
      <c r="J271" s="2">
        <v>0.17</v>
      </c>
      <c r="K271" s="2">
        <v>0.24</v>
      </c>
      <c r="L271" s="2">
        <v>9.26</v>
      </c>
      <c r="M271" s="2">
        <v>0.17</v>
      </c>
      <c r="N271" s="2"/>
      <c r="O271" s="2">
        <v>41.83</v>
      </c>
      <c r="P271" s="2">
        <v>282.17</v>
      </c>
      <c r="Q271" s="2"/>
      <c r="R271" s="2">
        <v>0</v>
      </c>
      <c r="S271" s="2">
        <v>58.25</v>
      </c>
      <c r="T271" s="2">
        <v>5.3</v>
      </c>
    </row>
    <row r="272" spans="2:20" x14ac:dyDescent="0.25">
      <c r="B272" s="2">
        <v>377</v>
      </c>
      <c r="C272" s="19" t="s">
        <v>48</v>
      </c>
      <c r="D272" s="19"/>
      <c r="E272" s="2" t="s">
        <v>49</v>
      </c>
      <c r="F272" s="2">
        <v>0.26</v>
      </c>
      <c r="G272" s="2">
        <v>0.06</v>
      </c>
      <c r="H272" s="2">
        <v>15.22</v>
      </c>
      <c r="I272" s="2">
        <v>62.5</v>
      </c>
      <c r="J272" s="2"/>
      <c r="K272" s="2">
        <v>0.01</v>
      </c>
      <c r="L272" s="2">
        <v>2.9</v>
      </c>
      <c r="M272" s="2">
        <v>0</v>
      </c>
      <c r="N272" s="2">
        <v>0.06</v>
      </c>
      <c r="O272" s="2">
        <v>8.0500000000000007</v>
      </c>
      <c r="P272" s="2">
        <v>9.7799999999999994</v>
      </c>
      <c r="Q272" s="2">
        <v>1.7000000000000001E-2</v>
      </c>
      <c r="R272" s="2">
        <v>0</v>
      </c>
      <c r="S272" s="2">
        <v>5.24</v>
      </c>
      <c r="T272" s="2">
        <v>0.87</v>
      </c>
    </row>
    <row r="273" spans="2:20" ht="18.75" customHeight="1" x14ac:dyDescent="0.25">
      <c r="B273" s="2" t="s">
        <v>37</v>
      </c>
      <c r="C273" s="19" t="s">
        <v>50</v>
      </c>
      <c r="D273" s="19"/>
      <c r="E273" s="2">
        <v>40</v>
      </c>
      <c r="F273" s="2">
        <v>2.64</v>
      </c>
      <c r="G273" s="2">
        <v>0.48</v>
      </c>
      <c r="H273" s="2">
        <v>13.68</v>
      </c>
      <c r="I273" s="2">
        <v>69.599999999999994</v>
      </c>
      <c r="J273" s="2">
        <v>0.08</v>
      </c>
      <c r="K273" s="2">
        <v>0.04</v>
      </c>
      <c r="L273" s="2">
        <v>0</v>
      </c>
      <c r="M273" s="2">
        <v>0</v>
      </c>
      <c r="N273" s="2">
        <v>2.4</v>
      </c>
      <c r="O273" s="2">
        <v>14</v>
      </c>
      <c r="P273" s="2">
        <v>63.2</v>
      </c>
      <c r="Q273" s="2">
        <v>1.2</v>
      </c>
      <c r="R273" s="2">
        <v>1E-3</v>
      </c>
      <c r="S273" s="2">
        <v>9.4</v>
      </c>
      <c r="T273" s="2">
        <v>0.78</v>
      </c>
    </row>
    <row r="274" spans="2:20" x14ac:dyDescent="0.25">
      <c r="B274" s="2" t="s">
        <v>37</v>
      </c>
      <c r="C274" s="19" t="s">
        <v>51</v>
      </c>
      <c r="D274" s="19"/>
      <c r="E274" s="2">
        <v>30</v>
      </c>
      <c r="F274" s="2">
        <v>1.52</v>
      </c>
      <c r="G274" s="2">
        <v>0.16</v>
      </c>
      <c r="H274" s="2">
        <v>9.84</v>
      </c>
      <c r="I274" s="2">
        <v>46.9</v>
      </c>
      <c r="J274" s="2">
        <v>0.02</v>
      </c>
      <c r="K274" s="2">
        <v>0.01</v>
      </c>
      <c r="L274" s="2">
        <v>0.44</v>
      </c>
      <c r="M274" s="2">
        <v>0</v>
      </c>
      <c r="N274" s="2">
        <v>0.7</v>
      </c>
      <c r="O274" s="2">
        <v>4</v>
      </c>
      <c r="P274" s="2">
        <v>13</v>
      </c>
      <c r="Q274" s="2">
        <v>8.0000000000000002E-3</v>
      </c>
      <c r="R274" s="2">
        <v>1E-3</v>
      </c>
      <c r="S274" s="2">
        <v>0</v>
      </c>
      <c r="T274" s="2">
        <v>0.22</v>
      </c>
    </row>
    <row r="275" spans="2:20" ht="23.25" customHeight="1" x14ac:dyDescent="0.25">
      <c r="B275" s="4" t="s">
        <v>52</v>
      </c>
      <c r="C275" s="4"/>
      <c r="D275" s="4"/>
      <c r="E275" s="34">
        <f>E269+E270+E271+E273+E274+204</f>
        <v>774</v>
      </c>
      <c r="F275" s="34">
        <f>F269+F270+F271+F272+F273+F274</f>
        <v>29.34</v>
      </c>
      <c r="G275" s="34">
        <f t="shared" ref="G275:T275" si="64">G269+G270+G271+G272+G273+G274</f>
        <v>30.32</v>
      </c>
      <c r="H275" s="34">
        <f t="shared" si="64"/>
        <v>85.67</v>
      </c>
      <c r="I275" s="34">
        <f t="shared" si="64"/>
        <v>733.56999999999994</v>
      </c>
      <c r="J275" s="34">
        <f t="shared" si="64"/>
        <v>0.36000000000000004</v>
      </c>
      <c r="K275" s="34">
        <f t="shared" si="64"/>
        <v>0.36</v>
      </c>
      <c r="L275" s="34">
        <f t="shared" si="64"/>
        <v>20.5</v>
      </c>
      <c r="M275" s="34">
        <f t="shared" si="64"/>
        <v>0.26</v>
      </c>
      <c r="N275" s="34">
        <f t="shared" si="64"/>
        <v>3.16</v>
      </c>
      <c r="O275" s="34">
        <f t="shared" si="64"/>
        <v>92.809999999999988</v>
      </c>
      <c r="P275" s="34">
        <f t="shared" si="64"/>
        <v>368.15</v>
      </c>
      <c r="Q275" s="34">
        <f t="shared" si="64"/>
        <v>1.2249999999999999</v>
      </c>
      <c r="R275" s="34">
        <f t="shared" si="64"/>
        <v>2E-3</v>
      </c>
      <c r="S275" s="34">
        <f t="shared" si="64"/>
        <v>99.11</v>
      </c>
      <c r="T275" s="34">
        <f t="shared" si="64"/>
        <v>8.2100000000000009</v>
      </c>
    </row>
    <row r="276" spans="2:20" x14ac:dyDescent="0.25">
      <c r="B276" s="4" t="s">
        <v>40</v>
      </c>
      <c r="C276" s="4"/>
      <c r="D276" s="4"/>
      <c r="E276" s="4"/>
      <c r="F276" s="35">
        <f t="shared" ref="F276:T276" si="65">F275/F283</f>
        <v>0.38103896103896101</v>
      </c>
      <c r="G276" s="35">
        <f t="shared" si="65"/>
        <v>0.3837974683544304</v>
      </c>
      <c r="H276" s="35">
        <f t="shared" si="65"/>
        <v>0.2557313432835821</v>
      </c>
      <c r="I276" s="35">
        <f t="shared" si="65"/>
        <v>0.3121574468085106</v>
      </c>
      <c r="J276" s="35">
        <f t="shared" si="65"/>
        <v>0.30000000000000004</v>
      </c>
      <c r="K276" s="35">
        <f t="shared" si="65"/>
        <v>0.25714285714285717</v>
      </c>
      <c r="L276" s="35">
        <f t="shared" si="65"/>
        <v>0.34166666666666667</v>
      </c>
      <c r="M276" s="35">
        <f t="shared" si="65"/>
        <v>0.37142857142857144</v>
      </c>
      <c r="N276" s="35">
        <f t="shared" si="65"/>
        <v>0.316</v>
      </c>
      <c r="O276" s="35">
        <f t="shared" si="65"/>
        <v>8.4372727272727266E-2</v>
      </c>
      <c r="P276" s="35">
        <f t="shared" si="65"/>
        <v>0.33468181818181814</v>
      </c>
      <c r="Q276" s="35">
        <f t="shared" si="65"/>
        <v>0.12249999999999998</v>
      </c>
      <c r="R276" s="35">
        <f t="shared" si="65"/>
        <v>0.02</v>
      </c>
      <c r="S276" s="35">
        <f t="shared" si="65"/>
        <v>0.39644000000000001</v>
      </c>
      <c r="T276" s="35">
        <f t="shared" si="65"/>
        <v>0.6841666666666667</v>
      </c>
    </row>
    <row r="277" spans="2:20" x14ac:dyDescent="0.25">
      <c r="B277" s="4" t="s">
        <v>53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2:20" ht="21" customHeight="1" x14ac:dyDescent="0.25">
      <c r="B278" s="11" t="s">
        <v>37</v>
      </c>
      <c r="C278" s="12" t="s">
        <v>97</v>
      </c>
      <c r="D278" s="12"/>
      <c r="E278" s="11">
        <v>100</v>
      </c>
      <c r="F278" s="11">
        <v>13.08</v>
      </c>
      <c r="G278" s="11">
        <v>6.06</v>
      </c>
      <c r="H278" s="11">
        <v>49.58</v>
      </c>
      <c r="I278" s="11">
        <v>306</v>
      </c>
      <c r="J278" s="11">
        <v>0.14000000000000001</v>
      </c>
      <c r="K278" s="11">
        <v>0.18</v>
      </c>
      <c r="L278" s="11">
        <v>0.18</v>
      </c>
      <c r="M278" s="11">
        <v>0.14000000000000001</v>
      </c>
      <c r="N278" s="11"/>
      <c r="O278" s="11">
        <v>75.8</v>
      </c>
      <c r="P278" s="11">
        <v>140</v>
      </c>
      <c r="Q278" s="11"/>
      <c r="R278" s="11">
        <v>0</v>
      </c>
      <c r="S278" s="11">
        <v>34.6</v>
      </c>
      <c r="T278" s="11">
        <v>1.52</v>
      </c>
    </row>
    <row r="279" spans="2:20" ht="25.5" customHeight="1" x14ac:dyDescent="0.25">
      <c r="B279" s="11">
        <v>349</v>
      </c>
      <c r="C279" s="12" t="s">
        <v>55</v>
      </c>
      <c r="D279" s="12"/>
      <c r="E279" s="11">
        <v>200</v>
      </c>
      <c r="F279" s="11">
        <v>0.22</v>
      </c>
      <c r="G279" s="11">
        <v>0</v>
      </c>
      <c r="H279" s="11">
        <v>24.42</v>
      </c>
      <c r="I279" s="11">
        <v>98.56</v>
      </c>
      <c r="J279" s="11"/>
      <c r="K279" s="11"/>
      <c r="L279" s="11">
        <v>0.2</v>
      </c>
      <c r="M279" s="11"/>
      <c r="N279" s="11"/>
      <c r="O279" s="11">
        <v>22.6</v>
      </c>
      <c r="P279" s="11">
        <v>7.7</v>
      </c>
      <c r="Q279" s="11">
        <v>0</v>
      </c>
      <c r="R279" s="11">
        <v>0</v>
      </c>
      <c r="S279" s="11">
        <v>3</v>
      </c>
      <c r="T279" s="11">
        <v>0.66</v>
      </c>
    </row>
    <row r="280" spans="2:20" ht="15" customHeight="1" x14ac:dyDescent="0.25">
      <c r="B280" s="20" t="s">
        <v>56</v>
      </c>
      <c r="C280" s="21"/>
      <c r="D280" s="22"/>
      <c r="E280" s="14">
        <f>SUM(E278:E279)</f>
        <v>300</v>
      </c>
      <c r="F280" s="14">
        <f t="shared" ref="F280:T280" si="66">SUM(F278:F279)</f>
        <v>13.3</v>
      </c>
      <c r="G280" s="14">
        <f t="shared" si="66"/>
        <v>6.06</v>
      </c>
      <c r="H280" s="14">
        <f t="shared" si="66"/>
        <v>74</v>
      </c>
      <c r="I280" s="14">
        <f t="shared" si="66"/>
        <v>404.56</v>
      </c>
      <c r="J280" s="14">
        <f t="shared" si="66"/>
        <v>0.14000000000000001</v>
      </c>
      <c r="K280" s="14">
        <f t="shared" si="66"/>
        <v>0.18</v>
      </c>
      <c r="L280" s="14">
        <f t="shared" si="66"/>
        <v>0.38</v>
      </c>
      <c r="M280" s="14">
        <f t="shared" si="66"/>
        <v>0.14000000000000001</v>
      </c>
      <c r="N280" s="14">
        <f t="shared" si="66"/>
        <v>0</v>
      </c>
      <c r="O280" s="14">
        <f t="shared" si="66"/>
        <v>98.4</v>
      </c>
      <c r="P280" s="14">
        <f t="shared" si="66"/>
        <v>147.69999999999999</v>
      </c>
      <c r="Q280" s="14">
        <f t="shared" si="66"/>
        <v>0</v>
      </c>
      <c r="R280" s="14">
        <f t="shared" si="66"/>
        <v>0</v>
      </c>
      <c r="S280" s="14">
        <f t="shared" si="66"/>
        <v>37.6</v>
      </c>
      <c r="T280" s="14">
        <f t="shared" si="66"/>
        <v>2.1800000000000002</v>
      </c>
    </row>
    <row r="281" spans="2:20" x14ac:dyDescent="0.25">
      <c r="B281" s="4" t="s">
        <v>40</v>
      </c>
      <c r="C281" s="4"/>
      <c r="D281" s="4"/>
      <c r="E281" s="4"/>
      <c r="F281" s="35">
        <f>F280/F283</f>
        <v>0.17272727272727273</v>
      </c>
      <c r="G281" s="35">
        <f t="shared" ref="G281:T281" si="67">G280/G283</f>
        <v>7.6708860759493666E-2</v>
      </c>
      <c r="H281" s="35">
        <f t="shared" si="67"/>
        <v>0.22089552238805971</v>
      </c>
      <c r="I281" s="35">
        <f t="shared" si="67"/>
        <v>0.1721531914893617</v>
      </c>
      <c r="J281" s="35">
        <f t="shared" si="67"/>
        <v>0.11666666666666668</v>
      </c>
      <c r="K281" s="35">
        <f t="shared" si="67"/>
        <v>0.12857142857142859</v>
      </c>
      <c r="L281" s="35">
        <f t="shared" si="67"/>
        <v>6.3333333333333332E-3</v>
      </c>
      <c r="M281" s="35">
        <f t="shared" si="67"/>
        <v>0.20000000000000004</v>
      </c>
      <c r="N281" s="35">
        <f t="shared" si="67"/>
        <v>0</v>
      </c>
      <c r="O281" s="35">
        <f t="shared" si="67"/>
        <v>8.9454545454545453E-2</v>
      </c>
      <c r="P281" s="35">
        <f t="shared" si="67"/>
        <v>0.13427272727272727</v>
      </c>
      <c r="Q281" s="35">
        <f t="shared" si="67"/>
        <v>0</v>
      </c>
      <c r="R281" s="35">
        <f t="shared" si="67"/>
        <v>0</v>
      </c>
      <c r="S281" s="35">
        <f t="shared" si="67"/>
        <v>0.15040000000000001</v>
      </c>
      <c r="T281" s="35">
        <f t="shared" si="67"/>
        <v>0.18166666666666667</v>
      </c>
    </row>
    <row r="282" spans="2:20" x14ac:dyDescent="0.25">
      <c r="B282" s="4" t="s">
        <v>57</v>
      </c>
      <c r="C282" s="4"/>
      <c r="D282" s="4"/>
      <c r="E282" s="4"/>
      <c r="F282" s="34">
        <f>F280+F275+F265</f>
        <v>61.96</v>
      </c>
      <c r="G282" s="34">
        <f t="shared" ref="G282:T282" si="68">G280+G275+G265</f>
        <v>54.730000000000004</v>
      </c>
      <c r="H282" s="34">
        <f t="shared" si="68"/>
        <v>248.83000000000004</v>
      </c>
      <c r="I282" s="34">
        <f t="shared" si="68"/>
        <v>1727.23</v>
      </c>
      <c r="J282" s="34">
        <f t="shared" si="68"/>
        <v>0.79</v>
      </c>
      <c r="K282" s="34">
        <f t="shared" si="68"/>
        <v>0.94300000000000006</v>
      </c>
      <c r="L282" s="34">
        <f t="shared" si="68"/>
        <v>54.760000000000005</v>
      </c>
      <c r="M282" s="34">
        <f t="shared" si="68"/>
        <v>1.5201000000000002</v>
      </c>
      <c r="N282" s="34">
        <f t="shared" si="68"/>
        <v>10.635</v>
      </c>
      <c r="O282" s="34">
        <f t="shared" si="68"/>
        <v>415.15999999999997</v>
      </c>
      <c r="P282" s="34">
        <f t="shared" si="68"/>
        <v>953.79</v>
      </c>
      <c r="Q282" s="34">
        <f t="shared" si="68"/>
        <v>4.1459999999999999</v>
      </c>
      <c r="R282" s="34">
        <f t="shared" si="68"/>
        <v>3.5999999999999997E-2</v>
      </c>
      <c r="S282" s="34">
        <f t="shared" si="68"/>
        <v>233.92000000000002</v>
      </c>
      <c r="T282" s="34">
        <f t="shared" si="68"/>
        <v>15.170000000000002</v>
      </c>
    </row>
    <row r="283" spans="2:20" x14ac:dyDescent="0.25">
      <c r="B283" s="4" t="s">
        <v>58</v>
      </c>
      <c r="C283" s="4"/>
      <c r="D283" s="4"/>
      <c r="E283" s="4"/>
      <c r="F283" s="2">
        <v>77</v>
      </c>
      <c r="G283" s="2">
        <v>79</v>
      </c>
      <c r="H283" s="2">
        <v>335</v>
      </c>
      <c r="I283" s="2">
        <v>2350</v>
      </c>
      <c r="J283" s="2">
        <v>1.2</v>
      </c>
      <c r="K283" s="2">
        <v>1.4</v>
      </c>
      <c r="L283" s="2">
        <v>60</v>
      </c>
      <c r="M283" s="2">
        <v>0.7</v>
      </c>
      <c r="N283" s="2">
        <v>10</v>
      </c>
      <c r="O283" s="2">
        <v>1100</v>
      </c>
      <c r="P283" s="2">
        <v>1100</v>
      </c>
      <c r="Q283" s="2">
        <v>10</v>
      </c>
      <c r="R283" s="2">
        <v>0.1</v>
      </c>
      <c r="S283" s="2">
        <v>250</v>
      </c>
      <c r="T283" s="2">
        <v>12</v>
      </c>
    </row>
    <row r="284" spans="2:20" x14ac:dyDescent="0.25">
      <c r="B284" s="4" t="s">
        <v>40</v>
      </c>
      <c r="C284" s="4"/>
      <c r="D284" s="4"/>
      <c r="E284" s="4"/>
      <c r="F284" s="35">
        <f>F282/F283</f>
        <v>0.80467532467532465</v>
      </c>
      <c r="G284" s="35">
        <f t="shared" ref="G284:T284" si="69">G282/G283</f>
        <v>0.69278481012658233</v>
      </c>
      <c r="H284" s="35">
        <f t="shared" si="69"/>
        <v>0.74277611940298516</v>
      </c>
      <c r="I284" s="35">
        <f t="shared" si="69"/>
        <v>0.73499148936170211</v>
      </c>
      <c r="J284" s="35">
        <f t="shared" si="69"/>
        <v>0.65833333333333344</v>
      </c>
      <c r="K284" s="35">
        <f t="shared" si="69"/>
        <v>0.67357142857142871</v>
      </c>
      <c r="L284" s="35">
        <f t="shared" si="69"/>
        <v>0.91266666666666674</v>
      </c>
      <c r="M284" s="35">
        <f t="shared" si="69"/>
        <v>2.1715714285714292</v>
      </c>
      <c r="N284" s="35">
        <f t="shared" si="69"/>
        <v>1.0634999999999999</v>
      </c>
      <c r="O284" s="35">
        <f t="shared" si="69"/>
        <v>0.37741818181818176</v>
      </c>
      <c r="P284" s="35">
        <f t="shared" si="69"/>
        <v>0.86708181818181818</v>
      </c>
      <c r="Q284" s="35">
        <f t="shared" si="69"/>
        <v>0.41459999999999997</v>
      </c>
      <c r="R284" s="35">
        <f t="shared" si="69"/>
        <v>0.35999999999999993</v>
      </c>
      <c r="S284" s="35">
        <f t="shared" si="69"/>
        <v>0.93568000000000007</v>
      </c>
      <c r="T284" s="35">
        <f t="shared" si="69"/>
        <v>1.2641666666666669</v>
      </c>
    </row>
    <row r="285" spans="2:20" ht="28.5" customHeight="1" x14ac:dyDescent="0.25">
      <c r="B285" s="3" t="s">
        <v>79</v>
      </c>
      <c r="C285" s="3"/>
      <c r="D285" s="3"/>
      <c r="E285" s="3"/>
      <c r="F285" s="3"/>
      <c r="G285" s="3"/>
      <c r="H285" s="3"/>
      <c r="I285" s="3"/>
      <c r="J285" s="2"/>
      <c r="K285" s="2"/>
      <c r="L285" s="2"/>
      <c r="M285" s="3" t="s">
        <v>0</v>
      </c>
      <c r="N285" s="3"/>
      <c r="O285" s="3"/>
      <c r="P285" s="3"/>
      <c r="Q285" s="3"/>
      <c r="R285" s="3"/>
      <c r="S285" s="3"/>
      <c r="T285" s="3"/>
    </row>
    <row r="286" spans="2:20" x14ac:dyDescent="0.25">
      <c r="B286" s="2"/>
      <c r="C286" s="2"/>
      <c r="D286" s="34"/>
      <c r="E286" s="3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2:20" x14ac:dyDescent="0.25">
      <c r="B287" s="4" t="s">
        <v>146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2:20" x14ac:dyDescent="0.25">
      <c r="B288" s="4" t="s">
        <v>2</v>
      </c>
      <c r="C288" s="4"/>
      <c r="D288" s="2"/>
      <c r="E288" s="2"/>
      <c r="F288" s="2"/>
      <c r="G288" s="3" t="s">
        <v>99</v>
      </c>
      <c r="H288" s="3"/>
      <c r="I288" s="3"/>
      <c r="J288" s="2"/>
      <c r="K288" s="2"/>
      <c r="L288" s="4" t="s">
        <v>4</v>
      </c>
      <c r="M288" s="4"/>
      <c r="N288" s="3" t="s">
        <v>5</v>
      </c>
      <c r="O288" s="3"/>
      <c r="P288" s="3"/>
      <c r="Q288" s="3"/>
      <c r="R288" s="2"/>
      <c r="S288" s="2"/>
      <c r="T288" s="2"/>
    </row>
    <row r="289" spans="2:20" x14ac:dyDescent="0.25">
      <c r="B289" s="2"/>
      <c r="C289" s="2"/>
      <c r="D289" s="2"/>
      <c r="E289" s="4" t="s">
        <v>7</v>
      </c>
      <c r="F289" s="4"/>
      <c r="G289" s="2">
        <v>2</v>
      </c>
      <c r="H289" s="2"/>
      <c r="I289" s="2"/>
      <c r="J289" s="2"/>
      <c r="K289" s="2"/>
      <c r="L289" s="4" t="s">
        <v>8</v>
      </c>
      <c r="M289" s="4"/>
      <c r="N289" s="3" t="s">
        <v>9</v>
      </c>
      <c r="O289" s="3"/>
      <c r="P289" s="3"/>
      <c r="Q289" s="3"/>
      <c r="R289" s="3"/>
      <c r="S289" s="3"/>
      <c r="T289" s="3"/>
    </row>
    <row r="290" spans="2:20" x14ac:dyDescent="0.25">
      <c r="B290" s="6" t="s">
        <v>61</v>
      </c>
      <c r="C290" s="5" t="s">
        <v>11</v>
      </c>
      <c r="D290" s="5"/>
      <c r="E290" s="5" t="s">
        <v>12</v>
      </c>
      <c r="F290" s="5" t="s">
        <v>13</v>
      </c>
      <c r="G290" s="5"/>
      <c r="H290" s="5"/>
      <c r="I290" s="6" t="s">
        <v>14</v>
      </c>
      <c r="J290" s="5" t="s">
        <v>15</v>
      </c>
      <c r="K290" s="5"/>
      <c r="L290" s="5"/>
      <c r="M290" s="5"/>
      <c r="N290" s="5"/>
      <c r="O290" s="5" t="s">
        <v>16</v>
      </c>
      <c r="P290" s="5"/>
      <c r="Q290" s="5"/>
      <c r="R290" s="5"/>
      <c r="S290" s="5"/>
      <c r="T290" s="5"/>
    </row>
    <row r="291" spans="2:20" ht="51" x14ac:dyDescent="0.25">
      <c r="B291" s="6" t="s">
        <v>62</v>
      </c>
      <c r="C291" s="5"/>
      <c r="D291" s="5"/>
      <c r="E291" s="5"/>
      <c r="F291" s="6" t="s">
        <v>17</v>
      </c>
      <c r="G291" s="6" t="s">
        <v>18</v>
      </c>
      <c r="H291" s="6" t="s">
        <v>19</v>
      </c>
      <c r="I291" s="6" t="s">
        <v>20</v>
      </c>
      <c r="J291" s="6" t="s">
        <v>21</v>
      </c>
      <c r="K291" s="6" t="s">
        <v>22</v>
      </c>
      <c r="L291" s="6" t="s">
        <v>23</v>
      </c>
      <c r="M291" s="6" t="s">
        <v>24</v>
      </c>
      <c r="N291" s="6" t="s">
        <v>25</v>
      </c>
      <c r="O291" s="6" t="s">
        <v>26</v>
      </c>
      <c r="P291" s="6" t="s">
        <v>27</v>
      </c>
      <c r="Q291" s="6" t="s">
        <v>28</v>
      </c>
      <c r="R291" s="6" t="s">
        <v>29</v>
      </c>
      <c r="S291" s="6" t="s">
        <v>30</v>
      </c>
      <c r="T291" s="6" t="s">
        <v>31</v>
      </c>
    </row>
    <row r="292" spans="2:20" x14ac:dyDescent="0.25">
      <c r="B292" s="7">
        <v>1</v>
      </c>
      <c r="C292" s="8">
        <v>2</v>
      </c>
      <c r="D292" s="8"/>
      <c r="E292" s="7">
        <v>3</v>
      </c>
      <c r="F292" s="7">
        <v>4</v>
      </c>
      <c r="G292" s="7">
        <v>5</v>
      </c>
      <c r="H292" s="7">
        <v>6</v>
      </c>
      <c r="I292" s="7">
        <v>7</v>
      </c>
      <c r="J292" s="7">
        <v>8</v>
      </c>
      <c r="K292" s="7">
        <v>9</v>
      </c>
      <c r="L292" s="7">
        <v>10</v>
      </c>
      <c r="M292" s="7">
        <v>11</v>
      </c>
      <c r="N292" s="7">
        <v>12</v>
      </c>
      <c r="O292" s="7">
        <v>13</v>
      </c>
      <c r="P292" s="7">
        <v>14</v>
      </c>
      <c r="Q292" s="7">
        <v>15</v>
      </c>
      <c r="R292" s="7">
        <v>16</v>
      </c>
      <c r="S292" s="7">
        <v>17</v>
      </c>
      <c r="T292" s="7">
        <v>18</v>
      </c>
    </row>
    <row r="293" spans="2:20" x14ac:dyDescent="0.25">
      <c r="B293" s="4" t="s">
        <v>63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2:20" s="10" customFormat="1" ht="27.75" customHeight="1" x14ac:dyDescent="0.25">
      <c r="B294" s="11" t="s">
        <v>147</v>
      </c>
      <c r="C294" s="49" t="s">
        <v>148</v>
      </c>
      <c r="D294" s="50"/>
      <c r="E294" s="11">
        <v>30</v>
      </c>
      <c r="F294" s="11">
        <v>0.56999999999999995</v>
      </c>
      <c r="G294" s="11">
        <v>2.67</v>
      </c>
      <c r="H294" s="11">
        <v>2.31</v>
      </c>
      <c r="I294" s="27">
        <v>35.700000000000003</v>
      </c>
      <c r="J294" s="11">
        <v>0.01</v>
      </c>
      <c r="K294" s="11">
        <v>0</v>
      </c>
      <c r="L294" s="11">
        <v>2.1</v>
      </c>
      <c r="M294" s="11">
        <v>0.01</v>
      </c>
      <c r="N294" s="11"/>
      <c r="O294" s="11">
        <v>12.3</v>
      </c>
      <c r="P294" s="11">
        <v>11.1</v>
      </c>
      <c r="Q294" s="11"/>
      <c r="R294" s="11">
        <v>0</v>
      </c>
      <c r="S294" s="11">
        <v>4.5</v>
      </c>
      <c r="T294" s="11">
        <v>0.21</v>
      </c>
    </row>
    <row r="295" spans="2:20" ht="27.75" customHeight="1" x14ac:dyDescent="0.25">
      <c r="B295" s="51">
        <v>71</v>
      </c>
      <c r="C295" s="12" t="s">
        <v>66</v>
      </c>
      <c r="D295" s="12"/>
      <c r="E295" s="51">
        <v>40</v>
      </c>
      <c r="F295" s="51">
        <v>0.33</v>
      </c>
      <c r="G295" s="51">
        <v>0.04</v>
      </c>
      <c r="H295" s="51">
        <v>1.1299999999999999</v>
      </c>
      <c r="I295" s="51">
        <v>6.23</v>
      </c>
      <c r="J295" s="51">
        <v>8.9999999999999993E-3</v>
      </c>
      <c r="K295" s="51">
        <v>0.01</v>
      </c>
      <c r="L295" s="51">
        <v>3</v>
      </c>
      <c r="M295" s="51">
        <v>3.0000000000000001E-3</v>
      </c>
      <c r="N295" s="51">
        <v>0.03</v>
      </c>
      <c r="O295" s="51">
        <v>6.9</v>
      </c>
      <c r="P295" s="51">
        <v>12.6</v>
      </c>
      <c r="Q295" s="51">
        <v>6.4000000000000001E-2</v>
      </c>
      <c r="R295" s="51">
        <v>1E-3</v>
      </c>
      <c r="S295" s="51">
        <v>4.2</v>
      </c>
      <c r="T295" s="51">
        <v>0.18</v>
      </c>
    </row>
    <row r="296" spans="2:20" s="10" customFormat="1" ht="25.5" customHeight="1" x14ac:dyDescent="0.25">
      <c r="B296" s="11">
        <v>279</v>
      </c>
      <c r="C296" s="12" t="s">
        <v>149</v>
      </c>
      <c r="D296" s="12"/>
      <c r="E296" s="11" t="s">
        <v>150</v>
      </c>
      <c r="F296" s="11">
        <v>11.7</v>
      </c>
      <c r="G296" s="11">
        <v>14.1</v>
      </c>
      <c r="H296" s="11">
        <v>14.9</v>
      </c>
      <c r="I296" s="11">
        <v>233.4</v>
      </c>
      <c r="J296" s="11">
        <v>0.16</v>
      </c>
      <c r="K296" s="11">
        <v>0.13</v>
      </c>
      <c r="L296" s="11">
        <v>0.31</v>
      </c>
      <c r="M296" s="11">
        <v>8.9999999999999993E-3</v>
      </c>
      <c r="N296" s="11">
        <v>0.01</v>
      </c>
      <c r="O296" s="11">
        <v>12.65</v>
      </c>
      <c r="P296" s="11">
        <v>138.55000000000001</v>
      </c>
      <c r="Q296" s="11">
        <v>1.99</v>
      </c>
      <c r="R296" s="11">
        <v>0.03</v>
      </c>
      <c r="S296" s="11">
        <v>20.29</v>
      </c>
      <c r="T296" s="11">
        <v>1.73</v>
      </c>
    </row>
    <row r="297" spans="2:20" ht="25.5" customHeight="1" x14ac:dyDescent="0.25">
      <c r="B297" s="2">
        <v>203</v>
      </c>
      <c r="C297" s="19" t="s">
        <v>129</v>
      </c>
      <c r="D297" s="19"/>
      <c r="E297" s="2">
        <v>150</v>
      </c>
      <c r="F297" s="2">
        <v>5.52</v>
      </c>
      <c r="G297" s="2">
        <v>4.5199999999999996</v>
      </c>
      <c r="H297" s="2">
        <v>26.45</v>
      </c>
      <c r="I297" s="2">
        <v>161.9</v>
      </c>
      <c r="J297" s="2">
        <v>0.09</v>
      </c>
      <c r="K297" s="2">
        <v>0.03</v>
      </c>
      <c r="L297" s="2">
        <v>0</v>
      </c>
      <c r="M297" s="2">
        <v>0.03</v>
      </c>
      <c r="N297" s="2">
        <v>1.25</v>
      </c>
      <c r="O297" s="2">
        <v>13.28</v>
      </c>
      <c r="P297" s="2">
        <v>46.21</v>
      </c>
      <c r="Q297" s="2">
        <v>0.78</v>
      </c>
      <c r="R297" s="2">
        <v>2E-3</v>
      </c>
      <c r="S297" s="2">
        <v>8.4700000000000006</v>
      </c>
      <c r="T297" s="2">
        <v>0.86</v>
      </c>
    </row>
    <row r="298" spans="2:20" ht="18.75" customHeight="1" x14ac:dyDescent="0.25">
      <c r="B298" s="2">
        <v>338</v>
      </c>
      <c r="C298" s="19" t="s">
        <v>113</v>
      </c>
      <c r="D298" s="19"/>
      <c r="E298" s="2">
        <v>100</v>
      </c>
      <c r="F298" s="2">
        <v>0.4</v>
      </c>
      <c r="G298" s="2">
        <v>0.4</v>
      </c>
      <c r="H298" s="2">
        <v>9.8000000000000007</v>
      </c>
      <c r="I298" s="2">
        <v>44.4</v>
      </c>
      <c r="J298" s="2">
        <v>0.04</v>
      </c>
      <c r="K298" s="2">
        <v>0.02</v>
      </c>
      <c r="L298" s="2">
        <v>10</v>
      </c>
      <c r="M298" s="2">
        <v>0</v>
      </c>
      <c r="N298" s="2">
        <v>0.2</v>
      </c>
      <c r="O298" s="2">
        <v>16</v>
      </c>
      <c r="P298" s="2">
        <v>11</v>
      </c>
      <c r="Q298" s="2">
        <v>0</v>
      </c>
      <c r="R298" s="2">
        <v>0</v>
      </c>
      <c r="S298" s="2">
        <v>9</v>
      </c>
      <c r="T298" s="2">
        <v>2.2000000000000002</v>
      </c>
    </row>
    <row r="299" spans="2:20" ht="18.75" customHeight="1" x14ac:dyDescent="0.25">
      <c r="B299" s="2">
        <v>381</v>
      </c>
      <c r="C299" s="19" t="s">
        <v>151</v>
      </c>
      <c r="D299" s="19"/>
      <c r="E299" s="2">
        <v>200</v>
      </c>
      <c r="F299" s="2"/>
      <c r="G299" s="2"/>
      <c r="H299" s="2">
        <v>19.96</v>
      </c>
      <c r="I299" s="2">
        <v>75</v>
      </c>
      <c r="J299" s="2"/>
      <c r="K299" s="2"/>
      <c r="L299" s="2"/>
      <c r="M299" s="2"/>
      <c r="N299" s="2">
        <v>0</v>
      </c>
      <c r="O299" s="2">
        <v>0.4</v>
      </c>
      <c r="P299" s="2"/>
      <c r="Q299" s="2">
        <v>0</v>
      </c>
      <c r="R299" s="2"/>
      <c r="S299" s="2"/>
      <c r="T299" s="2">
        <v>0.06</v>
      </c>
    </row>
    <row r="300" spans="2:20" ht="18.75" customHeight="1" x14ac:dyDescent="0.25">
      <c r="B300" s="2" t="s">
        <v>37</v>
      </c>
      <c r="C300" s="19" t="s">
        <v>38</v>
      </c>
      <c r="D300" s="19"/>
      <c r="E300" s="2">
        <v>40</v>
      </c>
      <c r="F300" s="2">
        <v>3.04</v>
      </c>
      <c r="G300" s="2">
        <v>0.32</v>
      </c>
      <c r="H300" s="2">
        <v>19.68</v>
      </c>
      <c r="I300" s="2">
        <v>89</v>
      </c>
      <c r="J300" s="2">
        <v>0.04</v>
      </c>
      <c r="K300" s="2">
        <v>0.01</v>
      </c>
      <c r="L300" s="2">
        <v>0.88</v>
      </c>
      <c r="M300" s="2">
        <v>0</v>
      </c>
      <c r="N300" s="2">
        <v>0.7</v>
      </c>
      <c r="O300" s="2">
        <v>8</v>
      </c>
      <c r="P300" s="2">
        <v>26</v>
      </c>
      <c r="Q300" s="2">
        <v>8.0000000000000002E-3</v>
      </c>
      <c r="R300" s="2">
        <v>3.0000000000000001E-3</v>
      </c>
      <c r="S300" s="2">
        <v>0</v>
      </c>
      <c r="T300" s="2">
        <v>0.44</v>
      </c>
    </row>
    <row r="301" spans="2:20" x14ac:dyDescent="0.25">
      <c r="B301" s="38" t="s">
        <v>71</v>
      </c>
      <c r="C301" s="39"/>
      <c r="D301" s="40"/>
      <c r="E301" s="34">
        <f>E295+E297+E298+E299+E300+100</f>
        <v>630</v>
      </c>
      <c r="F301" s="34">
        <f>F295+F296+F297+F298+F299+F300</f>
        <v>20.989999999999995</v>
      </c>
      <c r="G301" s="34">
        <f t="shared" ref="G301:T301" si="70">G295+G296+G297+G298+G299+G300</f>
        <v>19.379999999999995</v>
      </c>
      <c r="H301" s="34">
        <f t="shared" si="70"/>
        <v>91.920000000000016</v>
      </c>
      <c r="I301" s="34">
        <f t="shared" si="70"/>
        <v>609.92999999999995</v>
      </c>
      <c r="J301" s="34">
        <f t="shared" si="70"/>
        <v>0.33899999999999997</v>
      </c>
      <c r="K301" s="34">
        <f t="shared" si="70"/>
        <v>0.2</v>
      </c>
      <c r="L301" s="34">
        <f t="shared" si="70"/>
        <v>14.190000000000001</v>
      </c>
      <c r="M301" s="34">
        <f t="shared" si="70"/>
        <v>4.1999999999999996E-2</v>
      </c>
      <c r="N301" s="34">
        <f t="shared" si="70"/>
        <v>2.19</v>
      </c>
      <c r="O301" s="34">
        <f t="shared" si="70"/>
        <v>57.23</v>
      </c>
      <c r="P301" s="34">
        <f t="shared" si="70"/>
        <v>234.36</v>
      </c>
      <c r="Q301" s="34">
        <f t="shared" si="70"/>
        <v>2.8419999999999996</v>
      </c>
      <c r="R301" s="34">
        <f t="shared" si="70"/>
        <v>3.6000000000000004E-2</v>
      </c>
      <c r="S301" s="34">
        <f t="shared" si="70"/>
        <v>41.96</v>
      </c>
      <c r="T301" s="34">
        <f t="shared" si="70"/>
        <v>5.4700000000000006</v>
      </c>
    </row>
    <row r="302" spans="2:20" x14ac:dyDescent="0.25">
      <c r="B302" s="4" t="s">
        <v>40</v>
      </c>
      <c r="C302" s="4"/>
      <c r="D302" s="4"/>
      <c r="E302" s="4"/>
      <c r="F302" s="35">
        <f t="shared" ref="F302:T302" si="71">F301/F319</f>
        <v>0.27259740259740251</v>
      </c>
      <c r="G302" s="35">
        <f t="shared" si="71"/>
        <v>0.24531645569620247</v>
      </c>
      <c r="H302" s="35">
        <f t="shared" si="71"/>
        <v>0.2743880597014926</v>
      </c>
      <c r="I302" s="35">
        <f t="shared" si="71"/>
        <v>0.2595446808510638</v>
      </c>
      <c r="J302" s="35">
        <f t="shared" si="71"/>
        <v>0.28249999999999997</v>
      </c>
      <c r="K302" s="35">
        <f t="shared" si="71"/>
        <v>0.14285714285714288</v>
      </c>
      <c r="L302" s="35">
        <f t="shared" si="71"/>
        <v>0.23650000000000002</v>
      </c>
      <c r="M302" s="35">
        <f t="shared" si="71"/>
        <v>0.06</v>
      </c>
      <c r="N302" s="35">
        <f t="shared" si="71"/>
        <v>0.219</v>
      </c>
      <c r="O302" s="35">
        <f t="shared" si="71"/>
        <v>5.2027272727272728E-2</v>
      </c>
      <c r="P302" s="35">
        <f t="shared" si="71"/>
        <v>0.21305454545454547</v>
      </c>
      <c r="Q302" s="35">
        <f t="shared" si="71"/>
        <v>0.28419999999999995</v>
      </c>
      <c r="R302" s="35">
        <f t="shared" si="71"/>
        <v>0.36000000000000004</v>
      </c>
      <c r="S302" s="35">
        <f t="shared" si="71"/>
        <v>0.16784000000000002</v>
      </c>
      <c r="T302" s="35">
        <f t="shared" si="71"/>
        <v>0.45583333333333337</v>
      </c>
    </row>
    <row r="303" spans="2:20" x14ac:dyDescent="0.25">
      <c r="B303" s="4" t="s">
        <v>41</v>
      </c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2:20" ht="28.5" customHeight="1" x14ac:dyDescent="0.25">
      <c r="B304" s="2">
        <v>52</v>
      </c>
      <c r="C304" s="19" t="s">
        <v>72</v>
      </c>
      <c r="D304" s="19"/>
      <c r="E304" s="2">
        <v>60</v>
      </c>
      <c r="F304" s="2">
        <v>0.86</v>
      </c>
      <c r="G304" s="2">
        <v>3.05</v>
      </c>
      <c r="H304" s="2">
        <v>5.13</v>
      </c>
      <c r="I304" s="2">
        <v>50.13</v>
      </c>
      <c r="J304" s="2">
        <v>0.01</v>
      </c>
      <c r="K304" s="2">
        <v>0.02</v>
      </c>
      <c r="L304" s="2">
        <v>5.7</v>
      </c>
      <c r="M304" s="2">
        <v>0.01</v>
      </c>
      <c r="N304" s="2">
        <v>0.1</v>
      </c>
      <c r="O304" s="2">
        <v>26.61</v>
      </c>
      <c r="P304" s="2">
        <v>25.64</v>
      </c>
      <c r="Q304" s="2">
        <v>0.43</v>
      </c>
      <c r="R304" s="2">
        <v>0.01</v>
      </c>
      <c r="S304" s="2">
        <v>12.9</v>
      </c>
      <c r="T304" s="2">
        <v>0.84</v>
      </c>
    </row>
    <row r="305" spans="2:20" ht="32.25" customHeight="1" x14ac:dyDescent="0.25">
      <c r="B305" s="2">
        <v>124</v>
      </c>
      <c r="C305" s="19" t="s">
        <v>152</v>
      </c>
      <c r="D305" s="19"/>
      <c r="E305" s="2">
        <v>200</v>
      </c>
      <c r="F305" s="2">
        <v>1.4</v>
      </c>
      <c r="G305" s="2">
        <v>4.5</v>
      </c>
      <c r="H305" s="2">
        <v>6.8</v>
      </c>
      <c r="I305" s="2">
        <v>76</v>
      </c>
      <c r="J305" s="2">
        <v>0.04</v>
      </c>
      <c r="K305" s="2">
        <v>0.04</v>
      </c>
      <c r="L305" s="2">
        <v>9.6</v>
      </c>
      <c r="M305" s="2">
        <v>0.04</v>
      </c>
      <c r="N305" s="2"/>
      <c r="O305" s="2">
        <v>25.44</v>
      </c>
      <c r="P305" s="2">
        <v>0</v>
      </c>
      <c r="Q305" s="2"/>
      <c r="R305" s="2">
        <v>0</v>
      </c>
      <c r="S305" s="2">
        <v>15.28</v>
      </c>
      <c r="T305" s="2">
        <v>0.56000000000000005</v>
      </c>
    </row>
    <row r="306" spans="2:20" ht="21" customHeight="1" x14ac:dyDescent="0.25">
      <c r="B306" s="2">
        <v>232</v>
      </c>
      <c r="C306" s="19" t="s">
        <v>153</v>
      </c>
      <c r="D306" s="19"/>
      <c r="E306" s="2">
        <v>90</v>
      </c>
      <c r="F306" s="2">
        <v>19.989999999999998</v>
      </c>
      <c r="G306" s="2">
        <v>10.49</v>
      </c>
      <c r="H306" s="2">
        <v>2.69</v>
      </c>
      <c r="I306" s="2">
        <v>185.1</v>
      </c>
      <c r="J306" s="2">
        <v>0.2</v>
      </c>
      <c r="K306" s="2">
        <v>0.17</v>
      </c>
      <c r="L306" s="2">
        <v>0.9</v>
      </c>
      <c r="M306" s="2">
        <v>0.03</v>
      </c>
      <c r="N306" s="2">
        <v>0.1125</v>
      </c>
      <c r="O306" s="2">
        <v>37.5</v>
      </c>
      <c r="P306" s="2">
        <v>11.3</v>
      </c>
      <c r="Q306" s="2">
        <v>0.2</v>
      </c>
      <c r="R306" s="2">
        <v>0.01</v>
      </c>
      <c r="S306" s="2">
        <v>20.72</v>
      </c>
      <c r="T306" s="2">
        <v>0.71</v>
      </c>
    </row>
    <row r="307" spans="2:20" ht="25.5" customHeight="1" x14ac:dyDescent="0.25">
      <c r="B307" s="2">
        <v>312</v>
      </c>
      <c r="C307" s="19" t="s">
        <v>76</v>
      </c>
      <c r="D307" s="19"/>
      <c r="E307" s="2">
        <v>150</v>
      </c>
      <c r="F307" s="2">
        <v>3.29</v>
      </c>
      <c r="G307" s="2">
        <v>7.06</v>
      </c>
      <c r="H307" s="2">
        <v>22.21</v>
      </c>
      <c r="I307" s="2">
        <v>165.54</v>
      </c>
      <c r="J307" s="2">
        <v>0.16</v>
      </c>
      <c r="K307" s="2">
        <v>0.13</v>
      </c>
      <c r="L307" s="2">
        <v>26.11</v>
      </c>
      <c r="M307" s="2">
        <v>0.08</v>
      </c>
      <c r="N307" s="2">
        <v>1.5</v>
      </c>
      <c r="O307" s="2">
        <v>42.54</v>
      </c>
      <c r="P307" s="2">
        <v>97.8</v>
      </c>
      <c r="Q307" s="2">
        <v>0.29899999999999999</v>
      </c>
      <c r="R307" s="2">
        <v>1E-3</v>
      </c>
      <c r="S307" s="2">
        <v>33.06</v>
      </c>
      <c r="T307" s="2">
        <v>1.19</v>
      </c>
    </row>
    <row r="308" spans="2:20" ht="21" customHeight="1" x14ac:dyDescent="0.25">
      <c r="B308" s="2">
        <v>376</v>
      </c>
      <c r="C308" s="19" t="s">
        <v>89</v>
      </c>
      <c r="D308" s="19"/>
      <c r="E308" s="2">
        <v>200</v>
      </c>
      <c r="F308" s="2">
        <v>0.2</v>
      </c>
      <c r="G308" s="2">
        <v>0.05</v>
      </c>
      <c r="H308" s="2">
        <v>15.01</v>
      </c>
      <c r="I308" s="2">
        <v>61</v>
      </c>
      <c r="J308" s="2">
        <v>0</v>
      </c>
      <c r="K308" s="2">
        <v>0.01</v>
      </c>
      <c r="L308" s="2">
        <v>9</v>
      </c>
      <c r="M308" s="2">
        <v>1E-4</v>
      </c>
      <c r="N308" s="2">
        <v>4.4999999999999998E-2</v>
      </c>
      <c r="O308" s="2">
        <v>5.25</v>
      </c>
      <c r="P308" s="2">
        <v>8.24</v>
      </c>
      <c r="Q308" s="2">
        <v>8.0000000000000002E-3</v>
      </c>
      <c r="R308" s="2">
        <v>0</v>
      </c>
      <c r="S308" s="2">
        <v>4.4000000000000004</v>
      </c>
      <c r="T308" s="2">
        <v>0.87</v>
      </c>
    </row>
    <row r="309" spans="2:20" ht="19.5" customHeight="1" x14ac:dyDescent="0.25">
      <c r="B309" s="2" t="s">
        <v>37</v>
      </c>
      <c r="C309" s="19" t="s">
        <v>50</v>
      </c>
      <c r="D309" s="19"/>
      <c r="E309" s="2">
        <v>40</v>
      </c>
      <c r="F309" s="2">
        <v>2.64</v>
      </c>
      <c r="G309" s="2">
        <v>0.48</v>
      </c>
      <c r="H309" s="2">
        <v>13.68</v>
      </c>
      <c r="I309" s="2">
        <v>69.599999999999994</v>
      </c>
      <c r="J309" s="2">
        <v>0.08</v>
      </c>
      <c r="K309" s="2">
        <v>0.04</v>
      </c>
      <c r="L309" s="2">
        <v>0</v>
      </c>
      <c r="M309" s="2">
        <v>0</v>
      </c>
      <c r="N309" s="2">
        <v>2.4</v>
      </c>
      <c r="O309" s="2">
        <v>14</v>
      </c>
      <c r="P309" s="2">
        <v>63.2</v>
      </c>
      <c r="Q309" s="2">
        <v>1.2</v>
      </c>
      <c r="R309" s="2">
        <v>1E-3</v>
      </c>
      <c r="S309" s="2">
        <v>9.4</v>
      </c>
      <c r="T309" s="2">
        <v>0.78</v>
      </c>
    </row>
    <row r="310" spans="2:20" x14ac:dyDescent="0.25">
      <c r="B310" s="2" t="s">
        <v>37</v>
      </c>
      <c r="C310" s="19" t="s">
        <v>51</v>
      </c>
      <c r="D310" s="19"/>
      <c r="E310" s="2">
        <v>30</v>
      </c>
      <c r="F310" s="2">
        <v>1.52</v>
      </c>
      <c r="G310" s="2">
        <v>0.16</v>
      </c>
      <c r="H310" s="2">
        <v>9.84</v>
      </c>
      <c r="I310" s="2">
        <v>46.9</v>
      </c>
      <c r="J310" s="2">
        <v>0.02</v>
      </c>
      <c r="K310" s="2">
        <v>0.01</v>
      </c>
      <c r="L310" s="2">
        <v>0.44</v>
      </c>
      <c r="M310" s="2">
        <v>0</v>
      </c>
      <c r="N310" s="2">
        <v>0.7</v>
      </c>
      <c r="O310" s="2">
        <v>4</v>
      </c>
      <c r="P310" s="2">
        <v>13</v>
      </c>
      <c r="Q310" s="2">
        <v>8.0000000000000002E-3</v>
      </c>
      <c r="R310" s="2">
        <v>1E-3</v>
      </c>
      <c r="S310" s="2">
        <v>0</v>
      </c>
      <c r="T310" s="2">
        <v>0.22</v>
      </c>
    </row>
    <row r="311" spans="2:20" ht="25.5" customHeight="1" x14ac:dyDescent="0.25">
      <c r="B311" s="4" t="s">
        <v>52</v>
      </c>
      <c r="C311" s="4"/>
      <c r="D311" s="4"/>
      <c r="E311" s="34">
        <f>SUM(E304:E310)</f>
        <v>770</v>
      </c>
      <c r="F311" s="34">
        <f>SUM(F304:F310)</f>
        <v>29.9</v>
      </c>
      <c r="G311" s="34">
        <f t="shared" ref="G311:T311" si="72">SUM(G304:G310)</f>
        <v>25.79</v>
      </c>
      <c r="H311" s="34">
        <f t="shared" si="72"/>
        <v>75.36</v>
      </c>
      <c r="I311" s="34">
        <f t="shared" si="72"/>
        <v>654.27</v>
      </c>
      <c r="J311" s="34">
        <f t="shared" si="72"/>
        <v>0.51</v>
      </c>
      <c r="K311" s="34">
        <f t="shared" si="72"/>
        <v>0.42</v>
      </c>
      <c r="L311" s="34">
        <f t="shared" si="72"/>
        <v>51.75</v>
      </c>
      <c r="M311" s="34">
        <f t="shared" si="72"/>
        <v>0.16009999999999999</v>
      </c>
      <c r="N311" s="34">
        <f t="shared" si="72"/>
        <v>4.8574999999999999</v>
      </c>
      <c r="O311" s="34">
        <f t="shared" si="72"/>
        <v>155.34</v>
      </c>
      <c r="P311" s="34">
        <f t="shared" si="72"/>
        <v>219.18</v>
      </c>
      <c r="Q311" s="34">
        <f t="shared" si="72"/>
        <v>2.145</v>
      </c>
      <c r="R311" s="34">
        <f t="shared" si="72"/>
        <v>2.3000000000000003E-2</v>
      </c>
      <c r="S311" s="34">
        <f t="shared" si="72"/>
        <v>95.760000000000019</v>
      </c>
      <c r="T311" s="34">
        <f t="shared" si="72"/>
        <v>5.17</v>
      </c>
    </row>
    <row r="312" spans="2:20" x14ac:dyDescent="0.25">
      <c r="B312" s="4" t="s">
        <v>40</v>
      </c>
      <c r="C312" s="4"/>
      <c r="D312" s="4"/>
      <c r="E312" s="4"/>
      <c r="F312" s="35">
        <f>F311/F319</f>
        <v>0.38831168831168827</v>
      </c>
      <c r="G312" s="35">
        <f t="shared" ref="G312:T312" si="73">G311/G319</f>
        <v>0.32645569620253162</v>
      </c>
      <c r="H312" s="35">
        <f t="shared" si="73"/>
        <v>0.22495522388059702</v>
      </c>
      <c r="I312" s="35">
        <f t="shared" si="73"/>
        <v>0.2784127659574468</v>
      </c>
      <c r="J312" s="35">
        <f t="shared" si="73"/>
        <v>0.42500000000000004</v>
      </c>
      <c r="K312" s="35">
        <f t="shared" si="73"/>
        <v>0.3</v>
      </c>
      <c r="L312" s="35">
        <f t="shared" si="73"/>
        <v>0.86250000000000004</v>
      </c>
      <c r="M312" s="35">
        <f t="shared" si="73"/>
        <v>0.22871428571428573</v>
      </c>
      <c r="N312" s="35">
        <f t="shared" si="73"/>
        <v>0.48575000000000002</v>
      </c>
      <c r="O312" s="35">
        <f t="shared" si="73"/>
        <v>0.14121818181818183</v>
      </c>
      <c r="P312" s="35">
        <f t="shared" si="73"/>
        <v>0.19925454545454546</v>
      </c>
      <c r="Q312" s="35">
        <f t="shared" si="73"/>
        <v>0.2145</v>
      </c>
      <c r="R312" s="35">
        <f t="shared" si="73"/>
        <v>0.23</v>
      </c>
      <c r="S312" s="35">
        <f t="shared" si="73"/>
        <v>0.3830400000000001</v>
      </c>
      <c r="T312" s="35">
        <f t="shared" si="73"/>
        <v>0.43083333333333335</v>
      </c>
    </row>
    <row r="313" spans="2:20" x14ac:dyDescent="0.25">
      <c r="B313" s="4" t="s">
        <v>53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2:20" ht="16.5" customHeight="1" x14ac:dyDescent="0.25">
      <c r="B314" s="11" t="s">
        <v>37</v>
      </c>
      <c r="C314" s="12" t="s">
        <v>107</v>
      </c>
      <c r="D314" s="12"/>
      <c r="E314" s="11">
        <v>65</v>
      </c>
      <c r="F314" s="11">
        <v>4.16</v>
      </c>
      <c r="G314" s="11">
        <v>8.14</v>
      </c>
      <c r="H314" s="11">
        <v>33.799999999999997</v>
      </c>
      <c r="I314" s="11">
        <v>225.34</v>
      </c>
      <c r="J314" s="11">
        <v>0.06</v>
      </c>
      <c r="K314" s="11">
        <v>0.05</v>
      </c>
      <c r="L314" s="11">
        <v>0</v>
      </c>
      <c r="M314" s="11">
        <v>0.06</v>
      </c>
      <c r="N314" s="11"/>
      <c r="O314" s="11">
        <v>11.26</v>
      </c>
      <c r="P314" s="11">
        <v>0</v>
      </c>
      <c r="Q314" s="11"/>
      <c r="R314" s="11">
        <v>0</v>
      </c>
      <c r="S314" s="11">
        <v>0</v>
      </c>
      <c r="T314" s="11">
        <v>0.6</v>
      </c>
    </row>
    <row r="315" spans="2:20" ht="26.25" customHeight="1" x14ac:dyDescent="0.25">
      <c r="B315" s="11">
        <v>648</v>
      </c>
      <c r="C315" s="12" t="s">
        <v>119</v>
      </c>
      <c r="D315" s="12"/>
      <c r="E315" s="11">
        <v>200</v>
      </c>
      <c r="F315" s="11">
        <v>0</v>
      </c>
      <c r="G315" s="11">
        <v>0</v>
      </c>
      <c r="H315" s="11">
        <v>20</v>
      </c>
      <c r="I315" s="11">
        <v>76</v>
      </c>
      <c r="J315" s="11">
        <v>0</v>
      </c>
      <c r="K315" s="11">
        <v>0</v>
      </c>
      <c r="L315" s="11">
        <v>0</v>
      </c>
      <c r="M315" s="11">
        <v>0</v>
      </c>
      <c r="N315" s="11"/>
      <c r="O315" s="11">
        <v>0.48</v>
      </c>
      <c r="P315" s="11">
        <v>0</v>
      </c>
      <c r="Q315" s="11">
        <v>0</v>
      </c>
      <c r="R315" s="11">
        <v>0</v>
      </c>
      <c r="S315" s="11">
        <v>0</v>
      </c>
      <c r="T315" s="11">
        <v>0.06</v>
      </c>
    </row>
    <row r="316" spans="2:20" ht="15" customHeight="1" x14ac:dyDescent="0.25">
      <c r="B316" s="20" t="s">
        <v>56</v>
      </c>
      <c r="C316" s="21"/>
      <c r="D316" s="22"/>
      <c r="E316" s="14">
        <f>SUM(E314:E315)</f>
        <v>265</v>
      </c>
      <c r="F316" s="14">
        <f t="shared" ref="F316:T316" si="74">SUM(F314:F315)</f>
        <v>4.16</v>
      </c>
      <c r="G316" s="14">
        <f t="shared" si="74"/>
        <v>8.14</v>
      </c>
      <c r="H316" s="14">
        <f t="shared" si="74"/>
        <v>53.8</v>
      </c>
      <c r="I316" s="14">
        <f t="shared" si="74"/>
        <v>301.34000000000003</v>
      </c>
      <c r="J316" s="14">
        <f t="shared" si="74"/>
        <v>0.06</v>
      </c>
      <c r="K316" s="14">
        <f t="shared" si="74"/>
        <v>0.05</v>
      </c>
      <c r="L316" s="14">
        <f t="shared" si="74"/>
        <v>0</v>
      </c>
      <c r="M316" s="14">
        <f t="shared" si="74"/>
        <v>0.06</v>
      </c>
      <c r="N316" s="14">
        <f t="shared" si="74"/>
        <v>0</v>
      </c>
      <c r="O316" s="14">
        <f t="shared" si="74"/>
        <v>11.74</v>
      </c>
      <c r="P316" s="14">
        <f t="shared" si="74"/>
        <v>0</v>
      </c>
      <c r="Q316" s="14">
        <f t="shared" si="74"/>
        <v>0</v>
      </c>
      <c r="R316" s="14">
        <f t="shared" si="74"/>
        <v>0</v>
      </c>
      <c r="S316" s="14">
        <f t="shared" si="74"/>
        <v>0</v>
      </c>
      <c r="T316" s="14">
        <f t="shared" si="74"/>
        <v>0.65999999999999992</v>
      </c>
    </row>
    <row r="317" spans="2:20" x14ac:dyDescent="0.25">
      <c r="B317" s="4" t="s">
        <v>40</v>
      </c>
      <c r="C317" s="4"/>
      <c r="D317" s="4"/>
      <c r="E317" s="4"/>
      <c r="F317" s="35">
        <f>F316/F319</f>
        <v>5.4025974025974026E-2</v>
      </c>
      <c r="G317" s="35">
        <f t="shared" ref="G317:T317" si="75">G316/G319</f>
        <v>0.10303797468354431</v>
      </c>
      <c r="H317" s="35">
        <f t="shared" si="75"/>
        <v>0.16059701492537312</v>
      </c>
      <c r="I317" s="35">
        <f t="shared" si="75"/>
        <v>0.12822978723404257</v>
      </c>
      <c r="J317" s="35">
        <f t="shared" si="75"/>
        <v>0.05</v>
      </c>
      <c r="K317" s="35">
        <f t="shared" si="75"/>
        <v>3.5714285714285719E-2</v>
      </c>
      <c r="L317" s="35">
        <f t="shared" si="75"/>
        <v>0</v>
      </c>
      <c r="M317" s="35">
        <f t="shared" si="75"/>
        <v>8.5714285714285715E-2</v>
      </c>
      <c r="N317" s="35">
        <f t="shared" si="75"/>
        <v>0</v>
      </c>
      <c r="O317" s="35">
        <f t="shared" si="75"/>
        <v>1.0672727272727273E-2</v>
      </c>
      <c r="P317" s="35">
        <f t="shared" si="75"/>
        <v>0</v>
      </c>
      <c r="Q317" s="35">
        <f t="shared" si="75"/>
        <v>0</v>
      </c>
      <c r="R317" s="35">
        <f t="shared" si="75"/>
        <v>0</v>
      </c>
      <c r="S317" s="35">
        <f t="shared" si="75"/>
        <v>0</v>
      </c>
      <c r="T317" s="35">
        <f t="shared" si="75"/>
        <v>5.4999999999999993E-2</v>
      </c>
    </row>
    <row r="318" spans="2:20" x14ac:dyDescent="0.25">
      <c r="B318" s="4" t="s">
        <v>57</v>
      </c>
      <c r="C318" s="4"/>
      <c r="D318" s="4"/>
      <c r="E318" s="4"/>
      <c r="F318" s="34">
        <f>F316+F311+F301</f>
        <v>55.05</v>
      </c>
      <c r="G318" s="34">
        <f t="shared" ref="G318:T318" si="76">G316+G311+G301</f>
        <v>53.309999999999995</v>
      </c>
      <c r="H318" s="34">
        <f t="shared" si="76"/>
        <v>221.08</v>
      </c>
      <c r="I318" s="34">
        <f t="shared" si="76"/>
        <v>1565.54</v>
      </c>
      <c r="J318" s="34">
        <f t="shared" si="76"/>
        <v>0.90900000000000003</v>
      </c>
      <c r="K318" s="34">
        <f t="shared" si="76"/>
        <v>0.66999999999999993</v>
      </c>
      <c r="L318" s="34">
        <f t="shared" si="76"/>
        <v>65.94</v>
      </c>
      <c r="M318" s="34">
        <f t="shared" si="76"/>
        <v>0.2621</v>
      </c>
      <c r="N318" s="34">
        <f t="shared" si="76"/>
        <v>7.0474999999999994</v>
      </c>
      <c r="O318" s="34">
        <f t="shared" si="76"/>
        <v>224.31</v>
      </c>
      <c r="P318" s="34">
        <f t="shared" si="76"/>
        <v>453.54</v>
      </c>
      <c r="Q318" s="34">
        <f t="shared" si="76"/>
        <v>4.9870000000000001</v>
      </c>
      <c r="R318" s="34">
        <f t="shared" si="76"/>
        <v>5.9000000000000011E-2</v>
      </c>
      <c r="S318" s="34">
        <f t="shared" si="76"/>
        <v>137.72000000000003</v>
      </c>
      <c r="T318" s="34">
        <f t="shared" si="76"/>
        <v>11.3</v>
      </c>
    </row>
    <row r="319" spans="2:20" x14ac:dyDescent="0.25">
      <c r="B319" s="4" t="s">
        <v>58</v>
      </c>
      <c r="C319" s="4"/>
      <c r="D319" s="4"/>
      <c r="E319" s="4"/>
      <c r="F319" s="2">
        <v>77</v>
      </c>
      <c r="G319" s="2">
        <v>79</v>
      </c>
      <c r="H319" s="2">
        <v>335</v>
      </c>
      <c r="I319" s="2">
        <v>2350</v>
      </c>
      <c r="J319" s="2">
        <v>1.2</v>
      </c>
      <c r="K319" s="2">
        <v>1.4</v>
      </c>
      <c r="L319" s="2">
        <v>60</v>
      </c>
      <c r="M319" s="2">
        <v>0.7</v>
      </c>
      <c r="N319" s="2">
        <v>10</v>
      </c>
      <c r="O319" s="2">
        <v>1100</v>
      </c>
      <c r="P319" s="2">
        <v>1100</v>
      </c>
      <c r="Q319" s="2">
        <v>10</v>
      </c>
      <c r="R319" s="2">
        <v>0.1</v>
      </c>
      <c r="S319" s="2">
        <v>250</v>
      </c>
      <c r="T319" s="2">
        <v>12</v>
      </c>
    </row>
    <row r="320" spans="2:20" x14ac:dyDescent="0.25">
      <c r="B320" s="4" t="s">
        <v>40</v>
      </c>
      <c r="C320" s="4"/>
      <c r="D320" s="4"/>
      <c r="E320" s="4"/>
      <c r="F320" s="35">
        <f>F318/F319</f>
        <v>0.71493506493506487</v>
      </c>
      <c r="G320" s="35">
        <f t="shared" ref="G320:T320" si="77">G318/G319</f>
        <v>0.67481012658227846</v>
      </c>
      <c r="H320" s="35">
        <f t="shared" si="77"/>
        <v>0.65994029850746272</v>
      </c>
      <c r="I320" s="35">
        <f t="shared" si="77"/>
        <v>0.6661872340425532</v>
      </c>
      <c r="J320" s="35">
        <f t="shared" si="77"/>
        <v>0.75750000000000006</v>
      </c>
      <c r="K320" s="35">
        <f t="shared" si="77"/>
        <v>0.47857142857142854</v>
      </c>
      <c r="L320" s="35">
        <f t="shared" si="77"/>
        <v>1.099</v>
      </c>
      <c r="M320" s="35">
        <f t="shared" si="77"/>
        <v>0.37442857142857144</v>
      </c>
      <c r="N320" s="35">
        <f t="shared" si="77"/>
        <v>0.70474999999999999</v>
      </c>
      <c r="O320" s="35">
        <f t="shared" si="77"/>
        <v>0.20391818181818183</v>
      </c>
      <c r="P320" s="35">
        <f t="shared" si="77"/>
        <v>0.4123090909090909</v>
      </c>
      <c r="Q320" s="35">
        <f t="shared" si="77"/>
        <v>0.49870000000000003</v>
      </c>
      <c r="R320" s="35">
        <f t="shared" si="77"/>
        <v>0.59000000000000008</v>
      </c>
      <c r="S320" s="35">
        <f t="shared" si="77"/>
        <v>0.55088000000000015</v>
      </c>
      <c r="T320" s="35">
        <f t="shared" si="77"/>
        <v>0.94166666666666676</v>
      </c>
    </row>
    <row r="321" spans="2:20" x14ac:dyDescent="0.25"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3" t="s">
        <v>0</v>
      </c>
      <c r="N321" s="3"/>
      <c r="O321" s="3"/>
      <c r="P321" s="3"/>
      <c r="Q321" s="3"/>
      <c r="R321" s="3"/>
      <c r="S321" s="3"/>
      <c r="T321" s="3"/>
    </row>
    <row r="322" spans="2:20" x14ac:dyDescent="0.25">
      <c r="B322" s="4" t="s">
        <v>154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2:20" x14ac:dyDescent="0.25">
      <c r="B323" s="4" t="s">
        <v>2</v>
      </c>
      <c r="C323" s="4"/>
      <c r="D323" s="2"/>
      <c r="E323" s="2"/>
      <c r="F323" s="2"/>
      <c r="G323" s="3" t="s">
        <v>110</v>
      </c>
      <c r="H323" s="3"/>
      <c r="I323" s="3"/>
      <c r="J323" s="2"/>
      <c r="K323" s="2"/>
      <c r="L323" s="4" t="s">
        <v>4</v>
      </c>
      <c r="M323" s="4"/>
      <c r="N323" s="3" t="s">
        <v>5</v>
      </c>
      <c r="O323" s="3"/>
      <c r="P323" s="3"/>
      <c r="Q323" s="3"/>
      <c r="R323" s="2"/>
      <c r="S323" s="2"/>
      <c r="T323" s="2"/>
    </row>
    <row r="324" spans="2:20" x14ac:dyDescent="0.25">
      <c r="B324" s="2"/>
      <c r="C324" s="2"/>
      <c r="D324" s="2"/>
      <c r="E324" s="4" t="s">
        <v>7</v>
      </c>
      <c r="F324" s="4"/>
      <c r="G324" s="2">
        <v>2</v>
      </c>
      <c r="H324" s="2"/>
      <c r="I324" s="2"/>
      <c r="J324" s="2"/>
      <c r="K324" s="2"/>
      <c r="L324" s="4" t="s">
        <v>8</v>
      </c>
      <c r="M324" s="4"/>
      <c r="N324" s="3" t="s">
        <v>9</v>
      </c>
      <c r="O324" s="3"/>
      <c r="P324" s="3"/>
      <c r="Q324" s="3"/>
      <c r="R324" s="3"/>
      <c r="S324" s="3"/>
      <c r="T324" s="3"/>
    </row>
    <row r="325" spans="2:20" x14ac:dyDescent="0.25">
      <c r="B325" s="6" t="s">
        <v>61</v>
      </c>
      <c r="C325" s="5" t="s">
        <v>11</v>
      </c>
      <c r="D325" s="5"/>
      <c r="E325" s="5" t="s">
        <v>12</v>
      </c>
      <c r="F325" s="5" t="s">
        <v>13</v>
      </c>
      <c r="G325" s="5"/>
      <c r="H325" s="5"/>
      <c r="I325" s="6" t="s">
        <v>14</v>
      </c>
      <c r="J325" s="5" t="s">
        <v>15</v>
      </c>
      <c r="K325" s="5"/>
      <c r="L325" s="5"/>
      <c r="M325" s="5"/>
      <c r="N325" s="5"/>
      <c r="O325" s="5" t="s">
        <v>16</v>
      </c>
      <c r="P325" s="5"/>
      <c r="Q325" s="5"/>
      <c r="R325" s="5"/>
      <c r="S325" s="5"/>
      <c r="T325" s="5"/>
    </row>
    <row r="326" spans="2:20" ht="51" x14ac:dyDescent="0.25">
      <c r="B326" s="6" t="s">
        <v>62</v>
      </c>
      <c r="C326" s="5"/>
      <c r="D326" s="5"/>
      <c r="E326" s="5"/>
      <c r="F326" s="6" t="s">
        <v>17</v>
      </c>
      <c r="G326" s="6" t="s">
        <v>18</v>
      </c>
      <c r="H326" s="6" t="s">
        <v>19</v>
      </c>
      <c r="I326" s="6" t="s">
        <v>20</v>
      </c>
      <c r="J326" s="6" t="s">
        <v>21</v>
      </c>
      <c r="K326" s="6" t="s">
        <v>22</v>
      </c>
      <c r="L326" s="6" t="s">
        <v>23</v>
      </c>
      <c r="M326" s="6" t="s">
        <v>24</v>
      </c>
      <c r="N326" s="6" t="s">
        <v>25</v>
      </c>
      <c r="O326" s="6" t="s">
        <v>26</v>
      </c>
      <c r="P326" s="6" t="s">
        <v>27</v>
      </c>
      <c r="Q326" s="6" t="s">
        <v>28</v>
      </c>
      <c r="R326" s="6" t="s">
        <v>29</v>
      </c>
      <c r="S326" s="6" t="s">
        <v>30</v>
      </c>
      <c r="T326" s="6" t="s">
        <v>31</v>
      </c>
    </row>
    <row r="327" spans="2:20" x14ac:dyDescent="0.25">
      <c r="B327" s="7">
        <v>1</v>
      </c>
      <c r="C327" s="8">
        <v>2</v>
      </c>
      <c r="D327" s="8"/>
      <c r="E327" s="7">
        <v>3</v>
      </c>
      <c r="F327" s="7">
        <v>4</v>
      </c>
      <c r="G327" s="7">
        <v>5</v>
      </c>
      <c r="H327" s="7">
        <v>6</v>
      </c>
      <c r="I327" s="7">
        <v>7</v>
      </c>
      <c r="J327" s="7">
        <v>8</v>
      </c>
      <c r="K327" s="7">
        <v>9</v>
      </c>
      <c r="L327" s="7">
        <v>10</v>
      </c>
      <c r="M327" s="7">
        <v>11</v>
      </c>
      <c r="N327" s="7">
        <v>12</v>
      </c>
      <c r="O327" s="7">
        <v>13</v>
      </c>
      <c r="P327" s="7">
        <v>14</v>
      </c>
      <c r="Q327" s="7">
        <v>15</v>
      </c>
      <c r="R327" s="7">
        <v>16</v>
      </c>
      <c r="S327" s="7">
        <v>17</v>
      </c>
      <c r="T327" s="7">
        <v>18</v>
      </c>
    </row>
    <row r="328" spans="2:20" x14ac:dyDescent="0.25">
      <c r="B328" s="4" t="s">
        <v>32</v>
      </c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2:20" ht="30" customHeight="1" x14ac:dyDescent="0.25">
      <c r="B329" s="2">
        <v>15</v>
      </c>
      <c r="C329" s="19" t="s">
        <v>34</v>
      </c>
      <c r="D329" s="19"/>
      <c r="E329" s="2">
        <v>20</v>
      </c>
      <c r="F329" s="2">
        <v>4.6399999999999997</v>
      </c>
      <c r="G329" s="2">
        <v>6.8</v>
      </c>
      <c r="H329" s="2">
        <v>0.02</v>
      </c>
      <c r="I329" s="2">
        <v>79.8</v>
      </c>
      <c r="J329" s="2">
        <v>0.01</v>
      </c>
      <c r="K329" s="2">
        <v>0.06</v>
      </c>
      <c r="L329" s="2">
        <v>0.14000000000000001</v>
      </c>
      <c r="M329" s="2">
        <v>4.5999999999999999E-2</v>
      </c>
      <c r="N329" s="2">
        <v>0.1</v>
      </c>
      <c r="O329" s="2">
        <v>176</v>
      </c>
      <c r="P329" s="2">
        <v>100</v>
      </c>
      <c r="Q329" s="2">
        <v>0.8</v>
      </c>
      <c r="R329" s="2">
        <v>0.04</v>
      </c>
      <c r="S329" s="2">
        <v>7</v>
      </c>
      <c r="T329" s="2">
        <v>0.26</v>
      </c>
    </row>
    <row r="330" spans="2:20" ht="25.5" customHeight="1" x14ac:dyDescent="0.25">
      <c r="B330" s="42">
        <v>210</v>
      </c>
      <c r="C330" s="43" t="s">
        <v>112</v>
      </c>
      <c r="D330" s="43"/>
      <c r="E330" s="42">
        <v>200</v>
      </c>
      <c r="F330" s="42">
        <v>18.579999999999998</v>
      </c>
      <c r="G330" s="42">
        <v>33.1</v>
      </c>
      <c r="H330" s="42">
        <v>3.52</v>
      </c>
      <c r="I330" s="42">
        <v>386.2</v>
      </c>
      <c r="J330" s="42">
        <v>0.14000000000000001</v>
      </c>
      <c r="K330" s="42">
        <v>0.68</v>
      </c>
      <c r="L330" s="42">
        <v>0.34</v>
      </c>
      <c r="M330" s="42">
        <v>0.14000000000000001</v>
      </c>
      <c r="N330" s="42"/>
      <c r="O330" s="42">
        <v>137.44</v>
      </c>
      <c r="P330" s="42">
        <v>301.04000000000002</v>
      </c>
      <c r="Q330" s="42"/>
      <c r="R330" s="42">
        <v>0</v>
      </c>
      <c r="S330" s="42">
        <v>21.52</v>
      </c>
      <c r="T330" s="42">
        <v>3.52</v>
      </c>
    </row>
    <row r="331" spans="2:20" ht="18.75" customHeight="1" x14ac:dyDescent="0.25">
      <c r="B331" s="2">
        <v>341</v>
      </c>
      <c r="C331" s="19" t="s">
        <v>125</v>
      </c>
      <c r="D331" s="19"/>
      <c r="E331" s="2">
        <v>100</v>
      </c>
      <c r="F331" s="2">
        <v>0.9</v>
      </c>
      <c r="G331" s="2">
        <v>0.2</v>
      </c>
      <c r="H331" s="2">
        <v>8.1</v>
      </c>
      <c r="I331" s="2">
        <v>35.799999999999997</v>
      </c>
      <c r="J331" s="2">
        <v>0.04</v>
      </c>
      <c r="K331" s="2">
        <v>0.03</v>
      </c>
      <c r="L331" s="2">
        <v>60</v>
      </c>
      <c r="M331" s="2">
        <v>0.01</v>
      </c>
      <c r="N331" s="2">
        <v>0.2</v>
      </c>
      <c r="O331" s="2">
        <v>34</v>
      </c>
      <c r="P331" s="2">
        <v>23</v>
      </c>
      <c r="Q331" s="2">
        <v>0.2</v>
      </c>
      <c r="R331" s="2">
        <v>0</v>
      </c>
      <c r="S331" s="2">
        <v>15</v>
      </c>
      <c r="T331" s="2">
        <v>0.3</v>
      </c>
    </row>
    <row r="332" spans="2:20" x14ac:dyDescent="0.25">
      <c r="B332" s="2">
        <v>376</v>
      </c>
      <c r="C332" s="19" t="s">
        <v>89</v>
      </c>
      <c r="D332" s="19"/>
      <c r="E332" s="2">
        <v>200</v>
      </c>
      <c r="F332" s="2">
        <v>0.2</v>
      </c>
      <c r="G332" s="2">
        <v>0.05</v>
      </c>
      <c r="H332" s="2">
        <v>15.01</v>
      </c>
      <c r="I332" s="2">
        <v>61</v>
      </c>
      <c r="J332" s="2">
        <v>0</v>
      </c>
      <c r="K332" s="2">
        <v>0.01</v>
      </c>
      <c r="L332" s="2">
        <v>9</v>
      </c>
      <c r="M332" s="2">
        <v>1E-4</v>
      </c>
      <c r="N332" s="2">
        <v>4.4999999999999998E-2</v>
      </c>
      <c r="O332" s="2">
        <v>5.25</v>
      </c>
      <c r="P332" s="2">
        <v>8.24</v>
      </c>
      <c r="Q332" s="2">
        <v>8.0000000000000002E-3</v>
      </c>
      <c r="R332" s="2">
        <v>0</v>
      </c>
      <c r="S332" s="2">
        <v>4.4000000000000004</v>
      </c>
      <c r="T332" s="2">
        <v>0.87</v>
      </c>
    </row>
    <row r="333" spans="2:20" ht="18" customHeight="1" x14ac:dyDescent="0.25">
      <c r="B333" s="2" t="s">
        <v>37</v>
      </c>
      <c r="C333" s="19" t="s">
        <v>127</v>
      </c>
      <c r="D333" s="19"/>
      <c r="E333" s="2">
        <v>40</v>
      </c>
      <c r="F333" s="2">
        <v>2.67</v>
      </c>
      <c r="G333" s="2">
        <v>0.53</v>
      </c>
      <c r="H333" s="2">
        <v>13.73</v>
      </c>
      <c r="I333" s="2">
        <v>70.400000000000006</v>
      </c>
      <c r="J333" s="2">
        <v>0.13</v>
      </c>
      <c r="K333" s="2">
        <v>1.2999999999999999E-2</v>
      </c>
      <c r="L333" s="2">
        <v>0.1</v>
      </c>
      <c r="M333" s="2">
        <v>0</v>
      </c>
      <c r="N333" s="2">
        <v>0.93</v>
      </c>
      <c r="O333" s="2">
        <v>14</v>
      </c>
      <c r="P333" s="2">
        <v>63.2</v>
      </c>
      <c r="Q333" s="2">
        <v>1.2999999999999999E-2</v>
      </c>
      <c r="R333" s="2">
        <v>1.2999999999999999E-2</v>
      </c>
      <c r="S333" s="2">
        <v>18.8</v>
      </c>
      <c r="T333" s="2">
        <v>1.6</v>
      </c>
    </row>
    <row r="334" spans="2:20" x14ac:dyDescent="0.25">
      <c r="B334" s="4" t="s">
        <v>39</v>
      </c>
      <c r="C334" s="4"/>
      <c r="D334" s="4"/>
      <c r="E334" s="34">
        <f>SUM(E329:E333)</f>
        <v>560</v>
      </c>
      <c r="F334" s="34">
        <f t="shared" ref="F334:T334" si="78">SUM(F329:F333)</f>
        <v>26.989999999999995</v>
      </c>
      <c r="G334" s="34">
        <f t="shared" si="78"/>
        <v>40.68</v>
      </c>
      <c r="H334" s="34">
        <f t="shared" si="78"/>
        <v>40.379999999999995</v>
      </c>
      <c r="I334" s="34">
        <f t="shared" si="78"/>
        <v>633.19999999999993</v>
      </c>
      <c r="J334" s="34">
        <f t="shared" si="78"/>
        <v>0.32000000000000006</v>
      </c>
      <c r="K334" s="34">
        <f t="shared" si="78"/>
        <v>0.79300000000000004</v>
      </c>
      <c r="L334" s="34">
        <f t="shared" si="78"/>
        <v>69.579999999999984</v>
      </c>
      <c r="M334" s="34">
        <f t="shared" si="78"/>
        <v>0.1961</v>
      </c>
      <c r="N334" s="34">
        <f t="shared" si="78"/>
        <v>1.2750000000000001</v>
      </c>
      <c r="O334" s="34">
        <f t="shared" si="78"/>
        <v>366.69</v>
      </c>
      <c r="P334" s="34">
        <f t="shared" si="78"/>
        <v>495.48</v>
      </c>
      <c r="Q334" s="34">
        <f t="shared" si="78"/>
        <v>1.0209999999999999</v>
      </c>
      <c r="R334" s="34">
        <f t="shared" si="78"/>
        <v>5.2999999999999999E-2</v>
      </c>
      <c r="S334" s="34">
        <f t="shared" si="78"/>
        <v>66.72</v>
      </c>
      <c r="T334" s="34">
        <f t="shared" si="78"/>
        <v>6.5500000000000007</v>
      </c>
    </row>
    <row r="335" spans="2:20" x14ac:dyDescent="0.25">
      <c r="B335" s="4" t="s">
        <v>40</v>
      </c>
      <c r="C335" s="4"/>
      <c r="D335" s="4"/>
      <c r="E335" s="4"/>
      <c r="F335" s="35">
        <f>F334/F352</f>
        <v>0.35051948051948045</v>
      </c>
      <c r="G335" s="35">
        <f t="shared" ref="G335:T335" si="79">G334/G352</f>
        <v>0.51493670886075948</v>
      </c>
      <c r="H335" s="35">
        <f t="shared" si="79"/>
        <v>0.1205373134328358</v>
      </c>
      <c r="I335" s="35">
        <f t="shared" si="79"/>
        <v>0.26944680851063829</v>
      </c>
      <c r="J335" s="35">
        <f t="shared" si="79"/>
        <v>0.26666666666666672</v>
      </c>
      <c r="K335" s="35">
        <f t="shared" si="79"/>
        <v>0.5664285714285715</v>
      </c>
      <c r="L335" s="36">
        <f t="shared" si="79"/>
        <v>1.1596666666666664</v>
      </c>
      <c r="M335" s="35">
        <f t="shared" si="79"/>
        <v>0.28014285714285714</v>
      </c>
      <c r="N335" s="35">
        <f t="shared" si="79"/>
        <v>0.1275</v>
      </c>
      <c r="O335" s="35">
        <f t="shared" si="79"/>
        <v>0.33335454545454546</v>
      </c>
      <c r="P335" s="35">
        <f t="shared" si="79"/>
        <v>0.45043636363636363</v>
      </c>
      <c r="Q335" s="35">
        <f t="shared" si="79"/>
        <v>0.1021</v>
      </c>
      <c r="R335" s="35">
        <f t="shared" si="79"/>
        <v>0.52999999999999992</v>
      </c>
      <c r="S335" s="35">
        <f t="shared" si="79"/>
        <v>0.26688000000000001</v>
      </c>
      <c r="T335" s="35">
        <f t="shared" si="79"/>
        <v>0.54583333333333339</v>
      </c>
    </row>
    <row r="336" spans="2:20" x14ac:dyDescent="0.25">
      <c r="B336" s="4" t="s">
        <v>41</v>
      </c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2:20" ht="19.5" customHeight="1" x14ac:dyDescent="0.25">
      <c r="B337" s="2">
        <v>115</v>
      </c>
      <c r="C337" s="19" t="s">
        <v>104</v>
      </c>
      <c r="D337" s="19"/>
      <c r="E337" s="2">
        <v>60</v>
      </c>
      <c r="F337" s="2">
        <v>1.1399999999999999</v>
      </c>
      <c r="G337" s="2">
        <v>5.34</v>
      </c>
      <c r="H337" s="2">
        <v>4.62</v>
      </c>
      <c r="I337" s="2">
        <v>71.400000000000006</v>
      </c>
      <c r="J337" s="2">
        <v>0.01</v>
      </c>
      <c r="K337" s="2">
        <v>0</v>
      </c>
      <c r="L337" s="2">
        <v>4.2</v>
      </c>
      <c r="M337" s="2">
        <v>0.01</v>
      </c>
      <c r="N337" s="2"/>
      <c r="O337" s="2">
        <v>24.6</v>
      </c>
      <c r="P337" s="2">
        <v>22.2</v>
      </c>
      <c r="Q337" s="2"/>
      <c r="R337" s="2">
        <v>0</v>
      </c>
      <c r="S337" s="2">
        <v>9</v>
      </c>
      <c r="T337" s="2">
        <v>0.42</v>
      </c>
    </row>
    <row r="338" spans="2:20" ht="17.25" customHeight="1" x14ac:dyDescent="0.25">
      <c r="B338" s="2">
        <v>103</v>
      </c>
      <c r="C338" s="19" t="s">
        <v>155</v>
      </c>
      <c r="D338" s="19"/>
      <c r="E338" s="2">
        <v>200</v>
      </c>
      <c r="F338" s="2">
        <v>2.16</v>
      </c>
      <c r="G338" s="2">
        <v>2.8</v>
      </c>
      <c r="H338" s="2">
        <v>13.96</v>
      </c>
      <c r="I338" s="2">
        <v>94.6</v>
      </c>
      <c r="J338" s="2">
        <v>0.08</v>
      </c>
      <c r="K338" s="2">
        <v>0.04</v>
      </c>
      <c r="L338" s="2">
        <v>6.6</v>
      </c>
      <c r="M338" s="2">
        <v>0.08</v>
      </c>
      <c r="N338" s="2">
        <v>0</v>
      </c>
      <c r="O338" s="2">
        <v>23.36</v>
      </c>
      <c r="P338" s="2">
        <v>54.06</v>
      </c>
      <c r="Q338" s="2">
        <v>0</v>
      </c>
      <c r="R338" s="2">
        <v>0</v>
      </c>
      <c r="S338" s="2">
        <v>21.82</v>
      </c>
      <c r="T338" s="2">
        <v>0.9</v>
      </c>
    </row>
    <row r="339" spans="2:20" ht="28.5" customHeight="1" x14ac:dyDescent="0.25">
      <c r="B339" s="2">
        <v>295</v>
      </c>
      <c r="C339" s="19" t="s">
        <v>116</v>
      </c>
      <c r="D339" s="19"/>
      <c r="E339" s="2">
        <v>90</v>
      </c>
      <c r="F339" s="2">
        <v>13.7</v>
      </c>
      <c r="G339" s="2">
        <v>5.2</v>
      </c>
      <c r="H339" s="2">
        <v>9.1</v>
      </c>
      <c r="I339" s="2">
        <v>138.41999999999999</v>
      </c>
      <c r="J339" s="2">
        <v>8.1000000000000003E-2</v>
      </c>
      <c r="K339" s="2">
        <v>7.0000000000000007E-2</v>
      </c>
      <c r="L339" s="2">
        <v>0.22</v>
      </c>
      <c r="M339" s="2">
        <v>8.9999999999999998E-4</v>
      </c>
      <c r="N339" s="2">
        <v>6.6600000000000006E-2</v>
      </c>
      <c r="O339" s="2">
        <v>12.6</v>
      </c>
      <c r="P339" s="2">
        <v>84.6</v>
      </c>
      <c r="Q339" s="2">
        <v>1.05</v>
      </c>
      <c r="R339" s="2">
        <v>3.5999999999999997E-2</v>
      </c>
      <c r="S339" s="2">
        <v>14.6</v>
      </c>
      <c r="T339" s="2">
        <v>1.7</v>
      </c>
    </row>
    <row r="340" spans="2:20" ht="26.25" customHeight="1" x14ac:dyDescent="0.25">
      <c r="B340" s="2">
        <v>173</v>
      </c>
      <c r="C340" s="19" t="s">
        <v>156</v>
      </c>
      <c r="D340" s="19"/>
      <c r="E340" s="2">
        <v>150</v>
      </c>
      <c r="F340" s="2">
        <v>6.57</v>
      </c>
      <c r="G340" s="2">
        <v>4.1900000000000004</v>
      </c>
      <c r="H340" s="2">
        <v>32.32</v>
      </c>
      <c r="I340" s="2">
        <v>193.27</v>
      </c>
      <c r="J340" s="2">
        <v>0.06</v>
      </c>
      <c r="K340" s="2">
        <v>0.03</v>
      </c>
      <c r="L340" s="2">
        <v>0</v>
      </c>
      <c r="M340" s="2">
        <v>0.03</v>
      </c>
      <c r="N340" s="2">
        <v>2.5499999999999998</v>
      </c>
      <c r="O340" s="2">
        <v>18.12</v>
      </c>
      <c r="P340" s="2">
        <v>157.03</v>
      </c>
      <c r="Q340" s="2">
        <v>0.89</v>
      </c>
      <c r="R340" s="2">
        <v>1.4E-3</v>
      </c>
      <c r="S340" s="2">
        <v>104.45</v>
      </c>
      <c r="T340" s="2">
        <v>3.55</v>
      </c>
    </row>
    <row r="341" spans="2:20" x14ac:dyDescent="0.25">
      <c r="B341" s="2">
        <v>389</v>
      </c>
      <c r="C341" s="19" t="s">
        <v>108</v>
      </c>
      <c r="D341" s="19"/>
      <c r="E341" s="2">
        <v>200</v>
      </c>
      <c r="F341" s="2">
        <v>1</v>
      </c>
      <c r="G341" s="2">
        <v>0.2</v>
      </c>
      <c r="H341" s="2">
        <v>20.2</v>
      </c>
      <c r="I341" s="2">
        <v>87</v>
      </c>
      <c r="J341" s="2">
        <v>0</v>
      </c>
      <c r="K341" s="2">
        <v>0.08</v>
      </c>
      <c r="L341" s="2">
        <v>4</v>
      </c>
      <c r="M341" s="2">
        <v>0</v>
      </c>
      <c r="N341" s="2">
        <v>0</v>
      </c>
      <c r="O341" s="2">
        <v>31.1</v>
      </c>
      <c r="P341" s="2">
        <v>18</v>
      </c>
      <c r="Q341" s="2">
        <v>0</v>
      </c>
      <c r="R341" s="2">
        <v>0</v>
      </c>
      <c r="S341" s="2">
        <v>8</v>
      </c>
      <c r="T341" s="2">
        <v>0.72</v>
      </c>
    </row>
    <row r="342" spans="2:20" ht="19.5" customHeight="1" x14ac:dyDescent="0.25">
      <c r="B342" s="2" t="s">
        <v>37</v>
      </c>
      <c r="C342" s="19" t="s">
        <v>50</v>
      </c>
      <c r="D342" s="19"/>
      <c r="E342" s="2">
        <v>40</v>
      </c>
      <c r="F342" s="2">
        <v>2.64</v>
      </c>
      <c r="G342" s="2">
        <v>0.48</v>
      </c>
      <c r="H342" s="2">
        <v>13.68</v>
      </c>
      <c r="I342" s="2">
        <v>69.599999999999994</v>
      </c>
      <c r="J342" s="2">
        <v>0.08</v>
      </c>
      <c r="K342" s="2">
        <v>0.04</v>
      </c>
      <c r="L342" s="2">
        <v>0</v>
      </c>
      <c r="M342" s="2">
        <v>0</v>
      </c>
      <c r="N342" s="2">
        <v>2.4</v>
      </c>
      <c r="O342" s="2">
        <v>14</v>
      </c>
      <c r="P342" s="2">
        <v>63.2</v>
      </c>
      <c r="Q342" s="2">
        <v>1.2</v>
      </c>
      <c r="R342" s="2">
        <v>1E-3</v>
      </c>
      <c r="S342" s="2">
        <v>9.4</v>
      </c>
      <c r="T342" s="2">
        <v>0.78</v>
      </c>
    </row>
    <row r="343" spans="2:20" x14ac:dyDescent="0.25">
      <c r="B343" s="2" t="s">
        <v>37</v>
      </c>
      <c r="C343" s="19" t="s">
        <v>51</v>
      </c>
      <c r="D343" s="19"/>
      <c r="E343" s="2">
        <v>30</v>
      </c>
      <c r="F343" s="2">
        <v>1.52</v>
      </c>
      <c r="G343" s="2">
        <v>0.16</v>
      </c>
      <c r="H343" s="2">
        <v>9.84</v>
      </c>
      <c r="I343" s="2">
        <v>46.9</v>
      </c>
      <c r="J343" s="2">
        <v>0.02</v>
      </c>
      <c r="K343" s="2">
        <v>0.01</v>
      </c>
      <c r="L343" s="2">
        <v>0.44</v>
      </c>
      <c r="M343" s="2">
        <v>0</v>
      </c>
      <c r="N343" s="2">
        <v>0.7</v>
      </c>
      <c r="O343" s="2">
        <v>4</v>
      </c>
      <c r="P343" s="2">
        <v>13</v>
      </c>
      <c r="Q343" s="2">
        <v>8.0000000000000002E-3</v>
      </c>
      <c r="R343" s="2">
        <v>1E-3</v>
      </c>
      <c r="S343" s="2">
        <v>0</v>
      </c>
      <c r="T343" s="2">
        <v>0.22</v>
      </c>
    </row>
    <row r="344" spans="2:20" ht="26.25" customHeight="1" x14ac:dyDescent="0.25">
      <c r="B344" s="4" t="s">
        <v>52</v>
      </c>
      <c r="C344" s="4"/>
      <c r="D344" s="4"/>
      <c r="E344" s="34">
        <f>SUM(E337:E343)</f>
        <v>770</v>
      </c>
      <c r="F344" s="34">
        <f t="shared" ref="F344:T344" si="80">SUM(F337:F343)</f>
        <v>28.73</v>
      </c>
      <c r="G344" s="34">
        <f t="shared" si="80"/>
        <v>18.37</v>
      </c>
      <c r="H344" s="34">
        <f t="shared" si="80"/>
        <v>103.72</v>
      </c>
      <c r="I344" s="34">
        <f t="shared" si="80"/>
        <v>701.18999999999994</v>
      </c>
      <c r="J344" s="34">
        <f t="shared" si="80"/>
        <v>0.33100000000000002</v>
      </c>
      <c r="K344" s="34">
        <f t="shared" si="80"/>
        <v>0.27</v>
      </c>
      <c r="L344" s="34">
        <f t="shared" si="80"/>
        <v>15.46</v>
      </c>
      <c r="M344" s="34">
        <f t="shared" si="80"/>
        <v>0.12089999999999999</v>
      </c>
      <c r="N344" s="34">
        <f t="shared" si="80"/>
        <v>5.7166000000000006</v>
      </c>
      <c r="O344" s="34">
        <f t="shared" si="80"/>
        <v>127.78</v>
      </c>
      <c r="P344" s="34">
        <f t="shared" si="80"/>
        <v>412.09</v>
      </c>
      <c r="Q344" s="34">
        <f t="shared" si="80"/>
        <v>3.1479999999999997</v>
      </c>
      <c r="R344" s="34">
        <f t="shared" si="80"/>
        <v>3.9399999999999998E-2</v>
      </c>
      <c r="S344" s="34">
        <f t="shared" si="80"/>
        <v>167.27</v>
      </c>
      <c r="T344" s="34">
        <f t="shared" si="80"/>
        <v>8.2900000000000009</v>
      </c>
    </row>
    <row r="345" spans="2:20" x14ac:dyDescent="0.25">
      <c r="B345" s="4" t="s">
        <v>40</v>
      </c>
      <c r="C345" s="4"/>
      <c r="D345" s="4"/>
      <c r="E345" s="4"/>
      <c r="F345" s="35">
        <f>F344/F352</f>
        <v>0.37311688311688312</v>
      </c>
      <c r="G345" s="35">
        <f t="shared" ref="G345:T345" si="81">G344/G352</f>
        <v>0.23253164556962028</v>
      </c>
      <c r="H345" s="35">
        <f t="shared" si="81"/>
        <v>0.30961194029850747</v>
      </c>
      <c r="I345" s="35">
        <f t="shared" si="81"/>
        <v>0.29837872340425531</v>
      </c>
      <c r="J345" s="35">
        <f t="shared" si="81"/>
        <v>0.27583333333333337</v>
      </c>
      <c r="K345" s="35">
        <f t="shared" si="81"/>
        <v>0.19285714285714289</v>
      </c>
      <c r="L345" s="35">
        <f t="shared" si="81"/>
        <v>0.25766666666666665</v>
      </c>
      <c r="M345" s="35">
        <f t="shared" si="81"/>
        <v>0.17271428571428571</v>
      </c>
      <c r="N345" s="35">
        <f t="shared" si="81"/>
        <v>0.57166000000000006</v>
      </c>
      <c r="O345" s="35">
        <f t="shared" si="81"/>
        <v>0.11616363636363636</v>
      </c>
      <c r="P345" s="35">
        <f t="shared" si="81"/>
        <v>0.3746272727272727</v>
      </c>
      <c r="Q345" s="35">
        <f t="shared" si="81"/>
        <v>0.31479999999999997</v>
      </c>
      <c r="R345" s="35">
        <f t="shared" si="81"/>
        <v>0.39399999999999996</v>
      </c>
      <c r="S345" s="35">
        <f t="shared" si="81"/>
        <v>0.66908000000000001</v>
      </c>
      <c r="T345" s="35">
        <f t="shared" si="81"/>
        <v>0.69083333333333341</v>
      </c>
    </row>
    <row r="346" spans="2:20" x14ac:dyDescent="0.25">
      <c r="B346" s="17" t="s">
        <v>53</v>
      </c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</row>
    <row r="347" spans="2:20" ht="15" customHeight="1" x14ac:dyDescent="0.25">
      <c r="B347" s="11" t="s">
        <v>37</v>
      </c>
      <c r="C347" s="12" t="s">
        <v>77</v>
      </c>
      <c r="D347" s="12"/>
      <c r="E347" s="11">
        <v>80</v>
      </c>
      <c r="F347" s="11">
        <v>5.95</v>
      </c>
      <c r="G347" s="11">
        <v>6.05</v>
      </c>
      <c r="H347" s="11">
        <v>38.22</v>
      </c>
      <c r="I347" s="11">
        <v>231.11</v>
      </c>
      <c r="J347" s="11">
        <v>0.06</v>
      </c>
      <c r="K347" s="11">
        <v>0.06</v>
      </c>
      <c r="L347" s="11">
        <v>0.02</v>
      </c>
      <c r="M347" s="11">
        <v>0.06</v>
      </c>
      <c r="N347" s="11"/>
      <c r="O347" s="11">
        <v>19.489999999999998</v>
      </c>
      <c r="P347" s="11">
        <v>55.89</v>
      </c>
      <c r="Q347" s="11"/>
      <c r="R347" s="11">
        <v>0</v>
      </c>
      <c r="S347" s="11">
        <v>8.27</v>
      </c>
      <c r="T347" s="11">
        <v>0.7</v>
      </c>
    </row>
    <row r="348" spans="2:20" ht="15" customHeight="1" x14ac:dyDescent="0.25">
      <c r="B348" s="11">
        <v>377</v>
      </c>
      <c r="C348" s="12" t="s">
        <v>48</v>
      </c>
      <c r="D348" s="12"/>
      <c r="E348" s="11" t="s">
        <v>103</v>
      </c>
      <c r="F348" s="11">
        <v>0.26</v>
      </c>
      <c r="G348" s="11">
        <v>0.06</v>
      </c>
      <c r="H348" s="11">
        <v>15.22</v>
      </c>
      <c r="I348" s="11">
        <v>62.5</v>
      </c>
      <c r="J348" s="11"/>
      <c r="K348" s="11">
        <v>0.01</v>
      </c>
      <c r="L348" s="11">
        <v>2.9</v>
      </c>
      <c r="M348" s="11">
        <v>0</v>
      </c>
      <c r="N348" s="11">
        <v>0.06</v>
      </c>
      <c r="O348" s="11">
        <v>8.0500000000000007</v>
      </c>
      <c r="P348" s="11">
        <v>9.7799999999999994</v>
      </c>
      <c r="Q348" s="11">
        <v>1.7000000000000001E-2</v>
      </c>
      <c r="R348" s="11">
        <v>0</v>
      </c>
      <c r="S348" s="11">
        <v>5.24</v>
      </c>
      <c r="T348" s="11">
        <v>0.87</v>
      </c>
    </row>
    <row r="349" spans="2:20" x14ac:dyDescent="0.25">
      <c r="B349" s="20" t="s">
        <v>56</v>
      </c>
      <c r="C349" s="21"/>
      <c r="D349" s="22"/>
      <c r="E349" s="14">
        <f>E347+204</f>
        <v>284</v>
      </c>
      <c r="F349" s="14">
        <f>SUM(F347:F348)</f>
        <v>6.21</v>
      </c>
      <c r="G349" s="14">
        <f t="shared" ref="G349:T349" si="82">SUM(G347:G348)</f>
        <v>6.1099999999999994</v>
      </c>
      <c r="H349" s="14">
        <f t="shared" si="82"/>
        <v>53.44</v>
      </c>
      <c r="I349" s="14">
        <f t="shared" si="82"/>
        <v>293.61</v>
      </c>
      <c r="J349" s="14">
        <f t="shared" si="82"/>
        <v>0.06</v>
      </c>
      <c r="K349" s="14">
        <f t="shared" si="82"/>
        <v>6.9999999999999993E-2</v>
      </c>
      <c r="L349" s="14">
        <f t="shared" si="82"/>
        <v>2.92</v>
      </c>
      <c r="M349" s="14">
        <f t="shared" si="82"/>
        <v>0.06</v>
      </c>
      <c r="N349" s="14">
        <f t="shared" si="82"/>
        <v>0.06</v>
      </c>
      <c r="O349" s="14">
        <f t="shared" si="82"/>
        <v>27.54</v>
      </c>
      <c r="P349" s="14">
        <f t="shared" si="82"/>
        <v>65.67</v>
      </c>
      <c r="Q349" s="14">
        <f t="shared" si="82"/>
        <v>1.7000000000000001E-2</v>
      </c>
      <c r="R349" s="14">
        <f t="shared" si="82"/>
        <v>0</v>
      </c>
      <c r="S349" s="14">
        <f t="shared" si="82"/>
        <v>13.51</v>
      </c>
      <c r="T349" s="14">
        <f t="shared" si="82"/>
        <v>1.5699999999999998</v>
      </c>
    </row>
    <row r="350" spans="2:20" ht="15" customHeight="1" x14ac:dyDescent="0.25">
      <c r="B350" s="9" t="s">
        <v>40</v>
      </c>
      <c r="C350" s="9"/>
      <c r="D350" s="9"/>
      <c r="E350" s="9"/>
      <c r="F350" s="15">
        <f>F349/F352</f>
        <v>8.0649350649350651E-2</v>
      </c>
      <c r="G350" s="15">
        <f t="shared" ref="G350:T350" si="83">G349/G352</f>
        <v>7.7341772151898733E-2</v>
      </c>
      <c r="H350" s="15">
        <f t="shared" si="83"/>
        <v>0.15952238805970148</v>
      </c>
      <c r="I350" s="15">
        <f t="shared" si="83"/>
        <v>0.12494042553191489</v>
      </c>
      <c r="J350" s="15">
        <f t="shared" si="83"/>
        <v>0.05</v>
      </c>
      <c r="K350" s="15">
        <f t="shared" si="83"/>
        <v>4.9999999999999996E-2</v>
      </c>
      <c r="L350" s="15">
        <f t="shared" si="83"/>
        <v>4.8666666666666664E-2</v>
      </c>
      <c r="M350" s="15">
        <f t="shared" si="83"/>
        <v>8.5714285714285715E-2</v>
      </c>
      <c r="N350" s="15">
        <f t="shared" si="83"/>
        <v>6.0000000000000001E-3</v>
      </c>
      <c r="O350" s="15">
        <f t="shared" si="83"/>
        <v>2.5036363636363634E-2</v>
      </c>
      <c r="P350" s="15">
        <f t="shared" si="83"/>
        <v>5.9700000000000003E-2</v>
      </c>
      <c r="Q350" s="15">
        <f t="shared" si="83"/>
        <v>1.7000000000000001E-3</v>
      </c>
      <c r="R350" s="15">
        <f t="shared" si="83"/>
        <v>0</v>
      </c>
      <c r="S350" s="15">
        <f t="shared" si="83"/>
        <v>5.4039999999999998E-2</v>
      </c>
      <c r="T350" s="15">
        <f t="shared" si="83"/>
        <v>0.13083333333333333</v>
      </c>
    </row>
    <row r="351" spans="2:20" ht="15" customHeight="1" x14ac:dyDescent="0.25">
      <c r="B351" s="9" t="s">
        <v>57</v>
      </c>
      <c r="C351" s="9"/>
      <c r="D351" s="9"/>
      <c r="E351" s="9"/>
      <c r="F351" s="14">
        <f>F349+F344+F334</f>
        <v>61.929999999999993</v>
      </c>
      <c r="G351" s="14">
        <f t="shared" ref="G351:T351" si="84">G349+G344+G334</f>
        <v>65.16</v>
      </c>
      <c r="H351" s="14">
        <f t="shared" si="84"/>
        <v>197.54</v>
      </c>
      <c r="I351" s="14">
        <f t="shared" si="84"/>
        <v>1628</v>
      </c>
      <c r="J351" s="14">
        <f t="shared" si="84"/>
        <v>0.71100000000000008</v>
      </c>
      <c r="K351" s="14">
        <f t="shared" si="84"/>
        <v>1.133</v>
      </c>
      <c r="L351" s="14">
        <f t="shared" si="84"/>
        <v>87.95999999999998</v>
      </c>
      <c r="M351" s="14">
        <f t="shared" si="84"/>
        <v>0.377</v>
      </c>
      <c r="N351" s="14">
        <f t="shared" si="84"/>
        <v>7.0516000000000005</v>
      </c>
      <c r="O351" s="14">
        <f t="shared" si="84"/>
        <v>522.01</v>
      </c>
      <c r="P351" s="14">
        <f t="shared" si="84"/>
        <v>973.24</v>
      </c>
      <c r="Q351" s="14">
        <f t="shared" si="84"/>
        <v>4.1859999999999999</v>
      </c>
      <c r="R351" s="14">
        <f t="shared" si="84"/>
        <v>9.2399999999999996E-2</v>
      </c>
      <c r="S351" s="14">
        <f t="shared" si="84"/>
        <v>247.5</v>
      </c>
      <c r="T351" s="14">
        <f t="shared" si="84"/>
        <v>16.410000000000004</v>
      </c>
    </row>
    <row r="352" spans="2:20" ht="15" customHeight="1" x14ac:dyDescent="0.25">
      <c r="B352" s="9" t="s">
        <v>58</v>
      </c>
      <c r="C352" s="9"/>
      <c r="D352" s="9"/>
      <c r="E352" s="9"/>
      <c r="F352" s="2">
        <v>77</v>
      </c>
      <c r="G352" s="2">
        <v>79</v>
      </c>
      <c r="H352" s="2">
        <v>335</v>
      </c>
      <c r="I352" s="2">
        <v>2350</v>
      </c>
      <c r="J352" s="2">
        <v>1.2</v>
      </c>
      <c r="K352" s="2">
        <v>1.4</v>
      </c>
      <c r="L352" s="2">
        <v>60</v>
      </c>
      <c r="M352" s="2">
        <v>0.7</v>
      </c>
      <c r="N352" s="2">
        <v>10</v>
      </c>
      <c r="O352" s="2">
        <v>1100</v>
      </c>
      <c r="P352" s="2">
        <v>1100</v>
      </c>
      <c r="Q352" s="2">
        <v>10</v>
      </c>
      <c r="R352" s="2">
        <v>0.1</v>
      </c>
      <c r="S352" s="2">
        <v>250</v>
      </c>
      <c r="T352" s="2">
        <v>12</v>
      </c>
    </row>
    <row r="353" spans="2:20" ht="15" customHeight="1" x14ac:dyDescent="0.25">
      <c r="B353" s="9" t="s">
        <v>40</v>
      </c>
      <c r="C353" s="9"/>
      <c r="D353" s="9"/>
      <c r="E353" s="9"/>
      <c r="F353" s="15">
        <f>F351/F352</f>
        <v>0.80428571428571416</v>
      </c>
      <c r="G353" s="15">
        <f t="shared" ref="G353:T353" si="85">G351/G352</f>
        <v>0.82481012658227848</v>
      </c>
      <c r="H353" s="15">
        <f t="shared" si="85"/>
        <v>0.5896716417910447</v>
      </c>
      <c r="I353" s="15">
        <f t="shared" si="85"/>
        <v>0.69276595744680847</v>
      </c>
      <c r="J353" s="15">
        <f t="shared" si="85"/>
        <v>0.59250000000000014</v>
      </c>
      <c r="K353" s="15">
        <f t="shared" si="85"/>
        <v>0.80928571428571439</v>
      </c>
      <c r="L353" s="15">
        <f t="shared" si="85"/>
        <v>1.4659999999999997</v>
      </c>
      <c r="M353" s="15">
        <f t="shared" si="85"/>
        <v>0.53857142857142859</v>
      </c>
      <c r="N353" s="15">
        <f t="shared" si="85"/>
        <v>0.70516000000000001</v>
      </c>
      <c r="O353" s="15">
        <f t="shared" si="85"/>
        <v>0.47455454545454545</v>
      </c>
      <c r="P353" s="15">
        <f t="shared" si="85"/>
        <v>0.88476363636363642</v>
      </c>
      <c r="Q353" s="15">
        <f t="shared" si="85"/>
        <v>0.41859999999999997</v>
      </c>
      <c r="R353" s="15">
        <f t="shared" si="85"/>
        <v>0.92399999999999993</v>
      </c>
      <c r="S353" s="15">
        <f t="shared" si="85"/>
        <v>0.99</v>
      </c>
      <c r="T353" s="15">
        <f t="shared" si="85"/>
        <v>1.3675000000000004</v>
      </c>
    </row>
    <row r="354" spans="2:20" x14ac:dyDescent="0.25">
      <c r="B354" s="9" t="s">
        <v>120</v>
      </c>
      <c r="C354" s="9"/>
      <c r="D354" s="9"/>
      <c r="E354" s="9"/>
      <c r="F354" s="52">
        <f>(F196+F231+F265+F301+F334)/5</f>
        <v>20.515999999999998</v>
      </c>
      <c r="G354" s="52">
        <f t="shared" ref="G354:T354" si="86">(G196+G231+G265+G301+G334)/5</f>
        <v>23.516000000000002</v>
      </c>
      <c r="H354" s="52">
        <f t="shared" si="86"/>
        <v>78.061999999999998</v>
      </c>
      <c r="I354" s="52">
        <f t="shared" si="86"/>
        <v>593.36799999999994</v>
      </c>
      <c r="J354" s="52">
        <f t="shared" si="86"/>
        <v>0.29360000000000003</v>
      </c>
      <c r="K354" s="52">
        <f t="shared" si="86"/>
        <v>0.39580000000000004</v>
      </c>
      <c r="L354" s="52">
        <f t="shared" si="86"/>
        <v>39.791999999999994</v>
      </c>
      <c r="M354" s="52">
        <f t="shared" si="86"/>
        <v>0.31426000000000004</v>
      </c>
      <c r="N354" s="52">
        <f t="shared" si="86"/>
        <v>2.8609999999999998</v>
      </c>
      <c r="O354" s="52">
        <f t="shared" si="86"/>
        <v>259.28399999999999</v>
      </c>
      <c r="P354" s="52">
        <f t="shared" si="86"/>
        <v>392.76400000000001</v>
      </c>
      <c r="Q354" s="52">
        <f t="shared" si="86"/>
        <v>1.7954000000000001</v>
      </c>
      <c r="R354" s="52">
        <f t="shared" si="86"/>
        <v>3.7999999999999999E-2</v>
      </c>
      <c r="S354" s="52">
        <f t="shared" si="86"/>
        <v>78.777999999999992</v>
      </c>
      <c r="T354" s="52">
        <f t="shared" si="86"/>
        <v>4.7220000000000004</v>
      </c>
    </row>
    <row r="355" spans="2:20" x14ac:dyDescent="0.25">
      <c r="B355" s="9" t="s">
        <v>58</v>
      </c>
      <c r="C355" s="9"/>
      <c r="D355" s="9"/>
      <c r="E355" s="9"/>
      <c r="F355" s="2">
        <v>77</v>
      </c>
      <c r="G355" s="2">
        <v>79</v>
      </c>
      <c r="H355" s="2">
        <v>335</v>
      </c>
      <c r="I355" s="2">
        <v>2350</v>
      </c>
      <c r="J355" s="2">
        <v>1.2</v>
      </c>
      <c r="K355" s="2">
        <v>1.4</v>
      </c>
      <c r="L355" s="2">
        <v>60</v>
      </c>
      <c r="M355" s="2">
        <v>0.7</v>
      </c>
      <c r="N355" s="2">
        <v>10</v>
      </c>
      <c r="O355" s="2">
        <v>1100</v>
      </c>
      <c r="P355" s="2">
        <v>1100</v>
      </c>
      <c r="Q355" s="2">
        <v>10</v>
      </c>
      <c r="R355" s="2">
        <v>0.1</v>
      </c>
      <c r="S355" s="2">
        <v>250</v>
      </c>
      <c r="T355" s="2">
        <v>12</v>
      </c>
    </row>
    <row r="356" spans="2:20" x14ac:dyDescent="0.25">
      <c r="B356" s="9" t="s">
        <v>40</v>
      </c>
      <c r="C356" s="9"/>
      <c r="D356" s="9"/>
      <c r="E356" s="9"/>
      <c r="F356" s="15">
        <f>F354/F355</f>
        <v>0.26644155844155842</v>
      </c>
      <c r="G356" s="15">
        <f t="shared" ref="G356:T356" si="87">G354/G355</f>
        <v>0.29767088607594938</v>
      </c>
      <c r="H356" s="15">
        <f t="shared" si="87"/>
        <v>0.23302089552238806</v>
      </c>
      <c r="I356" s="15">
        <f t="shared" si="87"/>
        <v>0.25249702127659573</v>
      </c>
      <c r="J356" s="15">
        <f t="shared" si="87"/>
        <v>0.2446666666666667</v>
      </c>
      <c r="K356" s="15">
        <f t="shared" si="87"/>
        <v>0.28271428571428575</v>
      </c>
      <c r="L356" s="15">
        <f t="shared" si="87"/>
        <v>0.6631999999999999</v>
      </c>
      <c r="M356" s="15">
        <f t="shared" si="87"/>
        <v>0.44894285714285725</v>
      </c>
      <c r="N356" s="15">
        <f t="shared" si="87"/>
        <v>0.28609999999999997</v>
      </c>
      <c r="O356" s="15">
        <f t="shared" si="87"/>
        <v>0.23571272727272727</v>
      </c>
      <c r="P356" s="15">
        <f t="shared" si="87"/>
        <v>0.35705818181818183</v>
      </c>
      <c r="Q356" s="15">
        <f t="shared" si="87"/>
        <v>0.17954000000000001</v>
      </c>
      <c r="R356" s="15">
        <f t="shared" si="87"/>
        <v>0.37999999999999995</v>
      </c>
      <c r="S356" s="15">
        <f t="shared" si="87"/>
        <v>0.31511199999999995</v>
      </c>
      <c r="T356" s="15">
        <f t="shared" si="87"/>
        <v>0.39350000000000002</v>
      </c>
    </row>
    <row r="357" spans="2:20" x14ac:dyDescent="0.25">
      <c r="B357" s="9" t="s">
        <v>121</v>
      </c>
      <c r="C357" s="9"/>
      <c r="D357" s="9"/>
      <c r="E357" s="9"/>
      <c r="F357" s="52">
        <f>(F334+F311+F275+F241+F207)/5</f>
        <v>28.626999999999999</v>
      </c>
      <c r="G357" s="52">
        <f t="shared" ref="G357:T357" si="88">(G334+G311+G275+G241+G207)/5</f>
        <v>29.058199999999999</v>
      </c>
      <c r="H357" s="52">
        <f t="shared" si="88"/>
        <v>74.317800000000005</v>
      </c>
      <c r="I357" s="52">
        <f t="shared" si="88"/>
        <v>672.26999999999987</v>
      </c>
      <c r="J357" s="52">
        <f t="shared" si="88"/>
        <v>0.51860000000000006</v>
      </c>
      <c r="K357" s="52">
        <f t="shared" si="88"/>
        <v>0.48040000000000005</v>
      </c>
      <c r="L357" s="52">
        <f t="shared" si="88"/>
        <v>38.240599999999993</v>
      </c>
      <c r="M357" s="52">
        <f t="shared" si="88"/>
        <v>0.72104000000000001</v>
      </c>
      <c r="N357" s="52">
        <f t="shared" si="88"/>
        <v>4.1355000000000004</v>
      </c>
      <c r="O357" s="52">
        <f t="shared" si="88"/>
        <v>186.67559999999997</v>
      </c>
      <c r="P357" s="52">
        <f t="shared" si="88"/>
        <v>326.60419999999999</v>
      </c>
      <c r="Q357" s="52">
        <f t="shared" si="88"/>
        <v>2.4034</v>
      </c>
      <c r="R357" s="52">
        <f t="shared" si="88"/>
        <v>2.0800000000000003E-2</v>
      </c>
      <c r="S357" s="52">
        <f t="shared" si="88"/>
        <v>85.333400000000012</v>
      </c>
      <c r="T357" s="52">
        <f t="shared" si="88"/>
        <v>6.234</v>
      </c>
    </row>
    <row r="358" spans="2:20" x14ac:dyDescent="0.25">
      <c r="B358" s="9" t="s">
        <v>58</v>
      </c>
      <c r="C358" s="9"/>
      <c r="D358" s="9"/>
      <c r="E358" s="9"/>
      <c r="F358" s="2">
        <v>77</v>
      </c>
      <c r="G358" s="2">
        <v>79</v>
      </c>
      <c r="H358" s="2">
        <v>335</v>
      </c>
      <c r="I358" s="2">
        <v>2350</v>
      </c>
      <c r="J358" s="2">
        <v>1.2</v>
      </c>
      <c r="K358" s="2">
        <v>1.4</v>
      </c>
      <c r="L358" s="2">
        <v>60</v>
      </c>
      <c r="M358" s="2">
        <v>0.7</v>
      </c>
      <c r="N358" s="2">
        <v>10</v>
      </c>
      <c r="O358" s="2">
        <v>1100</v>
      </c>
      <c r="P358" s="2">
        <v>1100</v>
      </c>
      <c r="Q358" s="2">
        <v>10</v>
      </c>
      <c r="R358" s="2">
        <v>0.1</v>
      </c>
      <c r="S358" s="2">
        <v>250</v>
      </c>
      <c r="T358" s="2">
        <v>12</v>
      </c>
    </row>
    <row r="359" spans="2:20" x14ac:dyDescent="0.25">
      <c r="B359" s="9" t="s">
        <v>40</v>
      </c>
      <c r="C359" s="9"/>
      <c r="D359" s="9"/>
      <c r="E359" s="9"/>
      <c r="F359" s="15">
        <f>F357/F358</f>
        <v>0.37177922077922076</v>
      </c>
      <c r="G359" s="15">
        <f t="shared" ref="G359:T359" si="89">G357/G358</f>
        <v>0.36782531645569622</v>
      </c>
      <c r="H359" s="15">
        <f t="shared" si="89"/>
        <v>0.22184417910447762</v>
      </c>
      <c r="I359" s="15">
        <f t="shared" si="89"/>
        <v>0.28607234042553187</v>
      </c>
      <c r="J359" s="15">
        <f t="shared" si="89"/>
        <v>0.43216666666666675</v>
      </c>
      <c r="K359" s="15">
        <f t="shared" si="89"/>
        <v>0.34314285714285719</v>
      </c>
      <c r="L359" s="15">
        <f t="shared" si="89"/>
        <v>0.63734333333333326</v>
      </c>
      <c r="M359" s="15">
        <f t="shared" si="89"/>
        <v>1.030057142857143</v>
      </c>
      <c r="N359" s="15">
        <f t="shared" si="89"/>
        <v>0.41355000000000003</v>
      </c>
      <c r="O359" s="15">
        <f t="shared" si="89"/>
        <v>0.16970509090909089</v>
      </c>
      <c r="P359" s="15">
        <f t="shared" si="89"/>
        <v>0.29691290909090906</v>
      </c>
      <c r="Q359" s="15">
        <f t="shared" si="89"/>
        <v>0.24034</v>
      </c>
      <c r="R359" s="15">
        <f t="shared" si="89"/>
        <v>0.20800000000000002</v>
      </c>
      <c r="S359" s="15">
        <f t="shared" si="89"/>
        <v>0.34133360000000007</v>
      </c>
      <c r="T359" s="15">
        <f t="shared" si="89"/>
        <v>0.51949999999999996</v>
      </c>
    </row>
    <row r="360" spans="2:20" x14ac:dyDescent="0.25">
      <c r="B360" s="9" t="s">
        <v>122</v>
      </c>
      <c r="C360" s="9"/>
      <c r="D360" s="9"/>
      <c r="E360" s="9"/>
      <c r="F360" s="52">
        <f>(F212+F246+F280+F316+F349)/5</f>
        <v>7.58</v>
      </c>
      <c r="G360" s="52">
        <f t="shared" ref="G360:T360" si="90">(G212+G246+G280+G316+G349)/5</f>
        <v>6.3959999999999999</v>
      </c>
      <c r="H360" s="52">
        <f t="shared" si="90"/>
        <v>62.519999999999996</v>
      </c>
      <c r="I360" s="52">
        <f t="shared" si="90"/>
        <v>337.46400000000006</v>
      </c>
      <c r="J360" s="52">
        <f t="shared" si="90"/>
        <v>8.4000000000000005E-2</v>
      </c>
      <c r="K360" s="52">
        <f t="shared" si="90"/>
        <v>8.199999999999999E-2</v>
      </c>
      <c r="L360" s="52">
        <f t="shared" si="90"/>
        <v>2.504</v>
      </c>
      <c r="M360" s="52">
        <f t="shared" si="90"/>
        <v>8.4020000000000011E-2</v>
      </c>
      <c r="N360" s="52">
        <f t="shared" si="90"/>
        <v>2.0999999999999998E-2</v>
      </c>
      <c r="O360" s="52">
        <f t="shared" si="90"/>
        <v>40.238000000000007</v>
      </c>
      <c r="P360" s="52">
        <f t="shared" si="90"/>
        <v>57.04</v>
      </c>
      <c r="Q360" s="52">
        <f t="shared" si="90"/>
        <v>5.0000000000000001E-3</v>
      </c>
      <c r="R360" s="52">
        <f t="shared" si="90"/>
        <v>0</v>
      </c>
      <c r="S360" s="52">
        <f t="shared" si="90"/>
        <v>15.594000000000003</v>
      </c>
      <c r="T360" s="52">
        <f t="shared" si="90"/>
        <v>1.5080000000000002</v>
      </c>
    </row>
    <row r="361" spans="2:20" x14ac:dyDescent="0.25">
      <c r="B361" s="9" t="s">
        <v>58</v>
      </c>
      <c r="C361" s="9"/>
      <c r="D361" s="9"/>
      <c r="E361" s="9"/>
      <c r="F361" s="2">
        <v>77</v>
      </c>
      <c r="G361" s="2">
        <v>79</v>
      </c>
      <c r="H361" s="2">
        <v>335</v>
      </c>
      <c r="I361" s="2">
        <v>2350</v>
      </c>
      <c r="J361" s="2">
        <v>1.2</v>
      </c>
      <c r="K361" s="2">
        <v>1.4</v>
      </c>
      <c r="L361" s="2">
        <v>60</v>
      </c>
      <c r="M361" s="2">
        <v>0.7</v>
      </c>
      <c r="N361" s="2">
        <v>10</v>
      </c>
      <c r="O361" s="2">
        <v>1100</v>
      </c>
      <c r="P361" s="2">
        <v>1100</v>
      </c>
      <c r="Q361" s="2">
        <v>10</v>
      </c>
      <c r="R361" s="2">
        <v>0.1</v>
      </c>
      <c r="S361" s="2">
        <v>250</v>
      </c>
      <c r="T361" s="2">
        <v>12</v>
      </c>
    </row>
    <row r="362" spans="2:20" x14ac:dyDescent="0.25">
      <c r="B362" s="9" t="s">
        <v>40</v>
      </c>
      <c r="C362" s="9"/>
      <c r="D362" s="9"/>
      <c r="E362" s="9"/>
      <c r="F362" s="15">
        <f>F360/F361</f>
        <v>9.8441558441558441E-2</v>
      </c>
      <c r="G362" s="15">
        <f t="shared" ref="G362:T362" si="91">G360/G361</f>
        <v>8.0962025316455702E-2</v>
      </c>
      <c r="H362" s="15">
        <f t="shared" si="91"/>
        <v>0.18662686567164177</v>
      </c>
      <c r="I362" s="15">
        <f t="shared" si="91"/>
        <v>0.1436017021276596</v>
      </c>
      <c r="J362" s="15">
        <f t="shared" si="91"/>
        <v>7.0000000000000007E-2</v>
      </c>
      <c r="K362" s="15">
        <f t="shared" si="91"/>
        <v>5.8571428571428566E-2</v>
      </c>
      <c r="L362" s="15">
        <f t="shared" si="91"/>
        <v>4.1733333333333331E-2</v>
      </c>
      <c r="M362" s="15">
        <f t="shared" si="91"/>
        <v>0.12002857142857146</v>
      </c>
      <c r="N362" s="15">
        <f t="shared" si="91"/>
        <v>2.0999999999999999E-3</v>
      </c>
      <c r="O362" s="15">
        <f t="shared" si="91"/>
        <v>3.6580000000000008E-2</v>
      </c>
      <c r="P362" s="15">
        <f t="shared" si="91"/>
        <v>5.1854545454545452E-2</v>
      </c>
      <c r="Q362" s="15">
        <f t="shared" si="91"/>
        <v>5.0000000000000001E-4</v>
      </c>
      <c r="R362" s="15">
        <f t="shared" si="91"/>
        <v>0</v>
      </c>
      <c r="S362" s="15">
        <f t="shared" si="91"/>
        <v>6.2376000000000015E-2</v>
      </c>
      <c r="T362" s="15">
        <f t="shared" si="91"/>
        <v>0.12566666666666668</v>
      </c>
    </row>
    <row r="363" spans="2:20" x14ac:dyDescent="0.25">
      <c r="B363" s="9" t="s">
        <v>157</v>
      </c>
      <c r="C363" s="9"/>
      <c r="D363" s="9"/>
      <c r="E363" s="9"/>
      <c r="F363" s="52">
        <f>F354+F357+F360</f>
        <v>56.722999999999999</v>
      </c>
      <c r="G363" s="52">
        <f t="shared" ref="G363:T363" si="92">G354+G357+G360</f>
        <v>58.970200000000006</v>
      </c>
      <c r="H363" s="52">
        <f t="shared" si="92"/>
        <v>214.89979999999997</v>
      </c>
      <c r="I363" s="52">
        <f t="shared" si="92"/>
        <v>1603.1019999999999</v>
      </c>
      <c r="J363" s="52">
        <f t="shared" si="92"/>
        <v>0.8962</v>
      </c>
      <c r="K363" s="52">
        <f t="shared" si="92"/>
        <v>0.95820000000000005</v>
      </c>
      <c r="L363" s="52">
        <f t="shared" si="92"/>
        <v>80.536599999999993</v>
      </c>
      <c r="M363" s="52">
        <f t="shared" si="92"/>
        <v>1.1193200000000001</v>
      </c>
      <c r="N363" s="52">
        <f t="shared" si="92"/>
        <v>7.0175000000000001</v>
      </c>
      <c r="O363" s="52">
        <f t="shared" si="92"/>
        <v>486.19759999999997</v>
      </c>
      <c r="P363" s="52">
        <f t="shared" si="92"/>
        <v>776.40819999999997</v>
      </c>
      <c r="Q363" s="52">
        <f t="shared" si="92"/>
        <v>4.2038000000000002</v>
      </c>
      <c r="R363" s="52">
        <f t="shared" si="92"/>
        <v>5.8800000000000005E-2</v>
      </c>
      <c r="S363" s="52">
        <f t="shared" si="92"/>
        <v>179.7054</v>
      </c>
      <c r="T363" s="52">
        <f t="shared" si="92"/>
        <v>12.464</v>
      </c>
    </row>
    <row r="364" spans="2:20" x14ac:dyDescent="0.25">
      <c r="B364" s="9" t="s">
        <v>58</v>
      </c>
      <c r="C364" s="9"/>
      <c r="D364" s="9"/>
      <c r="E364" s="9"/>
      <c r="F364" s="2">
        <v>77</v>
      </c>
      <c r="G364" s="2">
        <v>79</v>
      </c>
      <c r="H364" s="2">
        <v>335</v>
      </c>
      <c r="I364" s="2">
        <v>2350</v>
      </c>
      <c r="J364" s="2">
        <v>1.2</v>
      </c>
      <c r="K364" s="2">
        <v>1.4</v>
      </c>
      <c r="L364" s="2">
        <v>60</v>
      </c>
      <c r="M364" s="2">
        <v>0.7</v>
      </c>
      <c r="N364" s="2">
        <v>10</v>
      </c>
      <c r="O364" s="2">
        <v>1100</v>
      </c>
      <c r="P364" s="2">
        <v>1100</v>
      </c>
      <c r="Q364" s="2">
        <v>10</v>
      </c>
      <c r="R364" s="2">
        <v>0.1</v>
      </c>
      <c r="S364" s="2">
        <v>250</v>
      </c>
      <c r="T364" s="2">
        <v>12</v>
      </c>
    </row>
    <row r="365" spans="2:20" x14ac:dyDescent="0.25">
      <c r="B365" s="9" t="s">
        <v>40</v>
      </c>
      <c r="C365" s="9"/>
      <c r="D365" s="9"/>
      <c r="E365" s="9"/>
      <c r="F365" s="15">
        <f>F363/F364</f>
        <v>0.73666233766233769</v>
      </c>
      <c r="G365" s="15">
        <f t="shared" ref="G365:O365" si="93">G363/G364</f>
        <v>0.74645822784810134</v>
      </c>
      <c r="H365" s="15">
        <f t="shared" si="93"/>
        <v>0.64149194029850742</v>
      </c>
      <c r="I365" s="15">
        <f t="shared" si="93"/>
        <v>0.68217106382978721</v>
      </c>
      <c r="J365" s="15">
        <f t="shared" si="93"/>
        <v>0.74683333333333335</v>
      </c>
      <c r="K365" s="15">
        <f t="shared" si="93"/>
        <v>0.6844285714285715</v>
      </c>
      <c r="L365" s="15">
        <f t="shared" si="93"/>
        <v>1.3422766666666666</v>
      </c>
      <c r="M365" s="15">
        <f t="shared" si="93"/>
        <v>1.5990285714285717</v>
      </c>
      <c r="N365" s="15">
        <f t="shared" si="93"/>
        <v>0.70174999999999998</v>
      </c>
      <c r="O365" s="15">
        <f t="shared" si="93"/>
        <v>0.44199781818181816</v>
      </c>
      <c r="P365" s="15">
        <f>P363/P364</f>
        <v>0.70582563636363638</v>
      </c>
      <c r="Q365" s="15">
        <f t="shared" ref="Q365:T365" si="94">Q363/Q364</f>
        <v>0.42038000000000003</v>
      </c>
      <c r="R365" s="15">
        <f t="shared" si="94"/>
        <v>0.58799999999999997</v>
      </c>
      <c r="S365" s="15">
        <f t="shared" si="94"/>
        <v>0.71882159999999995</v>
      </c>
      <c r="T365" s="15">
        <f t="shared" si="94"/>
        <v>1.0386666666666666</v>
      </c>
    </row>
  </sheetData>
  <mergeCells count="442">
    <mergeCell ref="B364:E364"/>
    <mergeCell ref="B365:E36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T346"/>
    <mergeCell ref="C347:D347"/>
    <mergeCell ref="C348:D348"/>
    <mergeCell ref="B349:D349"/>
    <mergeCell ref="B350:E350"/>
    <mergeCell ref="B351:E351"/>
    <mergeCell ref="C340:D340"/>
    <mergeCell ref="C341:D341"/>
    <mergeCell ref="C342:D342"/>
    <mergeCell ref="C343:D343"/>
    <mergeCell ref="B344:D344"/>
    <mergeCell ref="B345:E345"/>
    <mergeCell ref="B334:D334"/>
    <mergeCell ref="B335:E335"/>
    <mergeCell ref="B336:T336"/>
    <mergeCell ref="C337:D337"/>
    <mergeCell ref="C338:D338"/>
    <mergeCell ref="C339:D339"/>
    <mergeCell ref="B328:T328"/>
    <mergeCell ref="C329:D329"/>
    <mergeCell ref="C330:D330"/>
    <mergeCell ref="C331:D331"/>
    <mergeCell ref="C332:D332"/>
    <mergeCell ref="C333:D333"/>
    <mergeCell ref="C325:D326"/>
    <mergeCell ref="E325:E326"/>
    <mergeCell ref="F325:H325"/>
    <mergeCell ref="J325:N325"/>
    <mergeCell ref="O325:T325"/>
    <mergeCell ref="C327:D327"/>
    <mergeCell ref="B323:C323"/>
    <mergeCell ref="G323:I323"/>
    <mergeCell ref="L323:M323"/>
    <mergeCell ref="N323:Q323"/>
    <mergeCell ref="E324:F324"/>
    <mergeCell ref="L324:M324"/>
    <mergeCell ref="N324:T324"/>
    <mergeCell ref="B317:E317"/>
    <mergeCell ref="B318:E318"/>
    <mergeCell ref="B319:E319"/>
    <mergeCell ref="B320:E320"/>
    <mergeCell ref="M321:T321"/>
    <mergeCell ref="B322:T322"/>
    <mergeCell ref="B311:D311"/>
    <mergeCell ref="B312:E312"/>
    <mergeCell ref="B313:T313"/>
    <mergeCell ref="C314:D314"/>
    <mergeCell ref="C315:D315"/>
    <mergeCell ref="B316:D316"/>
    <mergeCell ref="C305:D305"/>
    <mergeCell ref="C306:D306"/>
    <mergeCell ref="C307:D307"/>
    <mergeCell ref="C308:D308"/>
    <mergeCell ref="C309:D309"/>
    <mergeCell ref="C310:D310"/>
    <mergeCell ref="C298:D298"/>
    <mergeCell ref="C299:D299"/>
    <mergeCell ref="C300:D300"/>
    <mergeCell ref="B302:E302"/>
    <mergeCell ref="B303:T303"/>
    <mergeCell ref="C304:D304"/>
    <mergeCell ref="C292:D292"/>
    <mergeCell ref="B293:T293"/>
    <mergeCell ref="C294:D294"/>
    <mergeCell ref="C295:D295"/>
    <mergeCell ref="C296:D296"/>
    <mergeCell ref="C297:D297"/>
    <mergeCell ref="E289:F289"/>
    <mergeCell ref="L289:M289"/>
    <mergeCell ref="N289:T289"/>
    <mergeCell ref="C290:D291"/>
    <mergeCell ref="E290:E291"/>
    <mergeCell ref="F290:H290"/>
    <mergeCell ref="J290:N290"/>
    <mergeCell ref="O290:T290"/>
    <mergeCell ref="B283:E283"/>
    <mergeCell ref="B284:E284"/>
    <mergeCell ref="B285:I285"/>
    <mergeCell ref="M285:T285"/>
    <mergeCell ref="B287:T287"/>
    <mergeCell ref="B288:C288"/>
    <mergeCell ref="G288:I288"/>
    <mergeCell ref="L288:M288"/>
    <mergeCell ref="N288:Q288"/>
    <mergeCell ref="B277:T277"/>
    <mergeCell ref="C278:D278"/>
    <mergeCell ref="C279:D279"/>
    <mergeCell ref="B280:D280"/>
    <mergeCell ref="B281:E281"/>
    <mergeCell ref="B282:E282"/>
    <mergeCell ref="C271:D271"/>
    <mergeCell ref="C272:D272"/>
    <mergeCell ref="C273:D273"/>
    <mergeCell ref="C274:D274"/>
    <mergeCell ref="B275:D275"/>
    <mergeCell ref="B276:E276"/>
    <mergeCell ref="B265:D265"/>
    <mergeCell ref="B266:E266"/>
    <mergeCell ref="B267:T267"/>
    <mergeCell ref="C268:D268"/>
    <mergeCell ref="C269:D269"/>
    <mergeCell ref="C270:D270"/>
    <mergeCell ref="B259:T259"/>
    <mergeCell ref="C260:D260"/>
    <mergeCell ref="C261:D261"/>
    <mergeCell ref="C262:D262"/>
    <mergeCell ref="C263:D263"/>
    <mergeCell ref="C264:D264"/>
    <mergeCell ref="C256:D257"/>
    <mergeCell ref="E256:E257"/>
    <mergeCell ref="F256:H256"/>
    <mergeCell ref="J256:N256"/>
    <mergeCell ref="O256:T256"/>
    <mergeCell ref="C258:D258"/>
    <mergeCell ref="B254:C254"/>
    <mergeCell ref="G254:I254"/>
    <mergeCell ref="L254:M254"/>
    <mergeCell ref="N254:Q254"/>
    <mergeCell ref="E255:F255"/>
    <mergeCell ref="L255:M255"/>
    <mergeCell ref="N255:T255"/>
    <mergeCell ref="B248:E248"/>
    <mergeCell ref="B249:E249"/>
    <mergeCell ref="B250:E250"/>
    <mergeCell ref="B251:I251"/>
    <mergeCell ref="M251:T251"/>
    <mergeCell ref="B253:T253"/>
    <mergeCell ref="B242:E242"/>
    <mergeCell ref="B243:T243"/>
    <mergeCell ref="C244:D244"/>
    <mergeCell ref="C245:D245"/>
    <mergeCell ref="B246:D246"/>
    <mergeCell ref="B247:E247"/>
    <mergeCell ref="C236:D236"/>
    <mergeCell ref="C237:D237"/>
    <mergeCell ref="C238:D238"/>
    <mergeCell ref="C239:D239"/>
    <mergeCell ref="C240:D240"/>
    <mergeCell ref="B241:D241"/>
    <mergeCell ref="C230:D230"/>
    <mergeCell ref="B231:D231"/>
    <mergeCell ref="B232:E232"/>
    <mergeCell ref="B233:T233"/>
    <mergeCell ref="C234:D234"/>
    <mergeCell ref="C235:D235"/>
    <mergeCell ref="B224:T224"/>
    <mergeCell ref="C225:D225"/>
    <mergeCell ref="C226:D226"/>
    <mergeCell ref="C227:D227"/>
    <mergeCell ref="C228:D228"/>
    <mergeCell ref="C229:D229"/>
    <mergeCell ref="C221:D222"/>
    <mergeCell ref="E221:E222"/>
    <mergeCell ref="F221:H221"/>
    <mergeCell ref="J221:N221"/>
    <mergeCell ref="O221:T221"/>
    <mergeCell ref="C223:D223"/>
    <mergeCell ref="B219:C219"/>
    <mergeCell ref="G219:I219"/>
    <mergeCell ref="L219:M219"/>
    <mergeCell ref="N219:Q219"/>
    <mergeCell ref="E220:F220"/>
    <mergeCell ref="L220:M220"/>
    <mergeCell ref="N220:T220"/>
    <mergeCell ref="B213:E213"/>
    <mergeCell ref="B214:E214"/>
    <mergeCell ref="B215:E215"/>
    <mergeCell ref="B216:E216"/>
    <mergeCell ref="M217:T217"/>
    <mergeCell ref="B218:T218"/>
    <mergeCell ref="B207:D207"/>
    <mergeCell ref="B208:E208"/>
    <mergeCell ref="B209:T209"/>
    <mergeCell ref="C210:D210"/>
    <mergeCell ref="C211:D211"/>
    <mergeCell ref="B212:D212"/>
    <mergeCell ref="C201:D201"/>
    <mergeCell ref="C202:D202"/>
    <mergeCell ref="C203:D203"/>
    <mergeCell ref="C204:D204"/>
    <mergeCell ref="C205:D205"/>
    <mergeCell ref="C206:D206"/>
    <mergeCell ref="C195:D195"/>
    <mergeCell ref="B196:D196"/>
    <mergeCell ref="B197:E197"/>
    <mergeCell ref="B198:T198"/>
    <mergeCell ref="C199:D199"/>
    <mergeCell ref="C200:D200"/>
    <mergeCell ref="C189:D189"/>
    <mergeCell ref="B190:T190"/>
    <mergeCell ref="C191:D191"/>
    <mergeCell ref="C192:D192"/>
    <mergeCell ref="C193:D193"/>
    <mergeCell ref="C194:D194"/>
    <mergeCell ref="E186:F186"/>
    <mergeCell ref="L186:M186"/>
    <mergeCell ref="N186:T186"/>
    <mergeCell ref="C187:D188"/>
    <mergeCell ref="E187:E188"/>
    <mergeCell ref="F187:H187"/>
    <mergeCell ref="J187:N187"/>
    <mergeCell ref="O187:T187"/>
    <mergeCell ref="B181:E181"/>
    <mergeCell ref="B182:E182"/>
    <mergeCell ref="M183:T183"/>
    <mergeCell ref="B184:T184"/>
    <mergeCell ref="B185:C185"/>
    <mergeCell ref="G185:I185"/>
    <mergeCell ref="L185:M185"/>
    <mergeCell ref="N185:Q185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71:E171"/>
    <mergeCell ref="B172:E172"/>
    <mergeCell ref="B173:E173"/>
    <mergeCell ref="B174:E174"/>
    <mergeCell ref="B163:T163"/>
    <mergeCell ref="C164:D164"/>
    <mergeCell ref="C165:D165"/>
    <mergeCell ref="B166:D166"/>
    <mergeCell ref="B167:E167"/>
    <mergeCell ref="B168:E168"/>
    <mergeCell ref="C157:D157"/>
    <mergeCell ref="C158:D158"/>
    <mergeCell ref="C159:D159"/>
    <mergeCell ref="C160:D160"/>
    <mergeCell ref="B161:D161"/>
    <mergeCell ref="B162:E162"/>
    <mergeCell ref="B151:D151"/>
    <mergeCell ref="B152:E152"/>
    <mergeCell ref="B153:T153"/>
    <mergeCell ref="C154:D154"/>
    <mergeCell ref="C155:D155"/>
    <mergeCell ref="C156:D156"/>
    <mergeCell ref="C145:D145"/>
    <mergeCell ref="B146:T146"/>
    <mergeCell ref="C147:D147"/>
    <mergeCell ref="C148:D148"/>
    <mergeCell ref="C149:D149"/>
    <mergeCell ref="C150:D150"/>
    <mergeCell ref="E142:F142"/>
    <mergeCell ref="L142:M142"/>
    <mergeCell ref="N142:T142"/>
    <mergeCell ref="C143:D144"/>
    <mergeCell ref="E143:E144"/>
    <mergeCell ref="F143:H143"/>
    <mergeCell ref="J143:N143"/>
    <mergeCell ref="O143:T143"/>
    <mergeCell ref="B137:E137"/>
    <mergeCell ref="B138:E138"/>
    <mergeCell ref="M139:T139"/>
    <mergeCell ref="B140:T140"/>
    <mergeCell ref="B141:C141"/>
    <mergeCell ref="G141:I141"/>
    <mergeCell ref="L141:M141"/>
    <mergeCell ref="N141:Q141"/>
    <mergeCell ref="B131:T131"/>
    <mergeCell ref="C132:D132"/>
    <mergeCell ref="C133:D133"/>
    <mergeCell ref="B134:D134"/>
    <mergeCell ref="B135:E135"/>
    <mergeCell ref="B136:E136"/>
    <mergeCell ref="C125:D125"/>
    <mergeCell ref="C126:D126"/>
    <mergeCell ref="C127:D127"/>
    <mergeCell ref="C128:D128"/>
    <mergeCell ref="B129:D129"/>
    <mergeCell ref="B130:E130"/>
    <mergeCell ref="C118:D118"/>
    <mergeCell ref="B120:E120"/>
    <mergeCell ref="B121:T121"/>
    <mergeCell ref="C122:D122"/>
    <mergeCell ref="C123:D123"/>
    <mergeCell ref="C124:D124"/>
    <mergeCell ref="C112:D112"/>
    <mergeCell ref="B113:T113"/>
    <mergeCell ref="C114:D114"/>
    <mergeCell ref="C115:D115"/>
    <mergeCell ref="C116:D116"/>
    <mergeCell ref="C117:D117"/>
    <mergeCell ref="E109:F109"/>
    <mergeCell ref="L109:M109"/>
    <mergeCell ref="N109:T109"/>
    <mergeCell ref="C110:D111"/>
    <mergeCell ref="E110:E111"/>
    <mergeCell ref="F110:H110"/>
    <mergeCell ref="J110:N110"/>
    <mergeCell ref="O110:T110"/>
    <mergeCell ref="B103:E103"/>
    <mergeCell ref="B104:E104"/>
    <mergeCell ref="B105:E105"/>
    <mergeCell ref="M106:T106"/>
    <mergeCell ref="B107:T107"/>
    <mergeCell ref="B108:C108"/>
    <mergeCell ref="G108:I108"/>
    <mergeCell ref="L108:M108"/>
    <mergeCell ref="N108:Q108"/>
    <mergeCell ref="B96:D96"/>
    <mergeCell ref="B97:E97"/>
    <mergeCell ref="B98:T98"/>
    <mergeCell ref="C99:D99"/>
    <mergeCell ref="C100:D100"/>
    <mergeCell ref="B102:E102"/>
    <mergeCell ref="C90:D90"/>
    <mergeCell ref="C91:D91"/>
    <mergeCell ref="C92:D92"/>
    <mergeCell ref="C93:D93"/>
    <mergeCell ref="C94:D94"/>
    <mergeCell ref="C95:D95"/>
    <mergeCell ref="C84:D84"/>
    <mergeCell ref="C85:D85"/>
    <mergeCell ref="B86:D86"/>
    <mergeCell ref="B87:E87"/>
    <mergeCell ref="B88:T88"/>
    <mergeCell ref="C89:D89"/>
    <mergeCell ref="C78:D78"/>
    <mergeCell ref="B79:T79"/>
    <mergeCell ref="C80:D80"/>
    <mergeCell ref="C81:D81"/>
    <mergeCell ref="C82:D82"/>
    <mergeCell ref="C83:D83"/>
    <mergeCell ref="E75:F75"/>
    <mergeCell ref="L75:M75"/>
    <mergeCell ref="N75:T75"/>
    <mergeCell ref="C76:D77"/>
    <mergeCell ref="E76:E77"/>
    <mergeCell ref="F76:H76"/>
    <mergeCell ref="J76:N76"/>
    <mergeCell ref="O76:T76"/>
    <mergeCell ref="B69:E69"/>
    <mergeCell ref="B70:E70"/>
    <mergeCell ref="B71:I71"/>
    <mergeCell ref="M71:T71"/>
    <mergeCell ref="B73:T73"/>
    <mergeCell ref="B74:C74"/>
    <mergeCell ref="G74:I74"/>
    <mergeCell ref="L74:M74"/>
    <mergeCell ref="N74:Q74"/>
    <mergeCell ref="B63:T63"/>
    <mergeCell ref="C64:D64"/>
    <mergeCell ref="C65:D65"/>
    <mergeCell ref="B66:D66"/>
    <mergeCell ref="B67:E67"/>
    <mergeCell ref="B68:E68"/>
    <mergeCell ref="C57:D57"/>
    <mergeCell ref="C58:D58"/>
    <mergeCell ref="C59:D59"/>
    <mergeCell ref="C60:D60"/>
    <mergeCell ref="B61:D61"/>
    <mergeCell ref="B62:E62"/>
    <mergeCell ref="C50:D50"/>
    <mergeCell ref="B52:E52"/>
    <mergeCell ref="B53:T53"/>
    <mergeCell ref="C54:D54"/>
    <mergeCell ref="C55:D55"/>
    <mergeCell ref="C56:D56"/>
    <mergeCell ref="B44:T44"/>
    <mergeCell ref="C45:D45"/>
    <mergeCell ref="C46:D46"/>
    <mergeCell ref="C47:D47"/>
    <mergeCell ref="C48:D48"/>
    <mergeCell ref="C49:D49"/>
    <mergeCell ref="C41:D42"/>
    <mergeCell ref="E41:E42"/>
    <mergeCell ref="F41:H41"/>
    <mergeCell ref="J41:N41"/>
    <mergeCell ref="O41:T41"/>
    <mergeCell ref="C43:D43"/>
    <mergeCell ref="B38:T38"/>
    <mergeCell ref="B39:C39"/>
    <mergeCell ref="G39:I39"/>
    <mergeCell ref="L39:M39"/>
    <mergeCell ref="N39:Q39"/>
    <mergeCell ref="E40:F40"/>
    <mergeCell ref="L40:M40"/>
    <mergeCell ref="N40:T40"/>
    <mergeCell ref="B32:E32"/>
    <mergeCell ref="B33:E33"/>
    <mergeCell ref="B34:E34"/>
    <mergeCell ref="B35:E35"/>
    <mergeCell ref="B36:E36"/>
    <mergeCell ref="M37:T37"/>
    <mergeCell ref="B26:D26"/>
    <mergeCell ref="B27:E27"/>
    <mergeCell ref="B28:T28"/>
    <mergeCell ref="C29:D29"/>
    <mergeCell ref="C30:D30"/>
    <mergeCell ref="B31:D31"/>
    <mergeCell ref="C20:D20"/>
    <mergeCell ref="C21:D21"/>
    <mergeCell ref="C22:D22"/>
    <mergeCell ref="C23:D23"/>
    <mergeCell ref="C24:D24"/>
    <mergeCell ref="C25:D25"/>
    <mergeCell ref="C13:D13"/>
    <mergeCell ref="B14:D14"/>
    <mergeCell ref="B15:E15"/>
    <mergeCell ref="B17:T17"/>
    <mergeCell ref="C18:D18"/>
    <mergeCell ref="C19:D19"/>
    <mergeCell ref="C7:D7"/>
    <mergeCell ref="B8:T8"/>
    <mergeCell ref="C9:D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M1:T1"/>
    <mergeCell ref="B2:T2"/>
    <mergeCell ref="B3:C3"/>
    <mergeCell ref="G3:I3"/>
    <mergeCell ref="L3:M3"/>
    <mergeCell ref="N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2022-11-09T12:39:03Z</dcterms:modified>
</cp:coreProperties>
</file>